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C:\Users\MartinaT\Desktop\JAVNA NABAVA\2018\06_GROBLJE\"/>
    </mc:Choice>
  </mc:AlternateContent>
  <xr:revisionPtr revIDLastSave="0" documentId="8_{637B105A-DA2E-4BC9-9BDA-B14BE0F44947}" xr6:coauthVersionLast="38" xr6:coauthVersionMax="38" xr10:uidLastSave="{00000000-0000-0000-0000-000000000000}"/>
  <bookViews>
    <workbookView xWindow="0" yWindow="0" windowWidth="28800" windowHeight="12165" firstSheet="4" activeTab="11" xr2:uid="{00000000-000D-0000-FFFF-FFFF00000000}"/>
  </bookViews>
  <sheets>
    <sheet name="GROBNA POLJA GRAĐEVINSKI" sheetId="14" r:id="rId1"/>
    <sheet name="GROBNA POLJA HORTIKULTURA" sheetId="15" r:id="rId2"/>
    <sheet name="REKAPITULACIJA GROBNA POLJA" sheetId="16" r:id="rId3"/>
    <sheet name="Projekt okolisa SREDIŠNJI TRG" sheetId="13" r:id="rId4"/>
    <sheet name=" MRTVAČNICA GRAĐEVINSKI" sheetId="1" r:id="rId5"/>
    <sheet name="OBRTNIČKI" sheetId="5" r:id="rId6"/>
    <sheet name="OPREMA" sheetId="8" r:id="rId7"/>
    <sheet name="STROJARSKI " sheetId="11" r:id="rId8"/>
    <sheet name="STRUJA" sheetId="12" r:id="rId9"/>
    <sheet name="VODA" sheetId="10" r:id="rId10"/>
    <sheet name="REKAPITULACIJA MRTVAČNICA" sheetId="7" r:id="rId11"/>
    <sheet name="Prilazna cesta" sheetId="17" r:id="rId12"/>
    <sheet name="REKAPITULACIJA SVEUKUPNO" sheetId="19" r:id="rId13"/>
  </sheets>
  <definedNames>
    <definedName name="_xlnm.Print_Titles" localSheetId="4">' MRTVAČNICA GRAĐEVINSKI'!$1:$2</definedName>
    <definedName name="_xlnm.Print_Titles" localSheetId="0">'GROBNA POLJA GRAĐEVINSKI'!$1:$2</definedName>
    <definedName name="_xlnm.Print_Titles" localSheetId="1">'GROBNA POLJA HORTIKULTURA'!$1:$2</definedName>
    <definedName name="_xlnm.Print_Titles" localSheetId="5">OBRTNIČKI!$1:$2</definedName>
    <definedName name="_xlnm.Print_Titles" localSheetId="6">OPREMA!$1:$2</definedName>
    <definedName name="_xlnm.Print_Titles" localSheetId="11">'Prilazna cesta'!$1:$1</definedName>
    <definedName name="_xlnm.Print_Titles" localSheetId="3">'Projekt okolisa SREDIŠNJI TRG'!$1:$2</definedName>
    <definedName name="_xlnm.Print_Titles" localSheetId="7">'STROJARSKI '!$1:$2</definedName>
    <definedName name="_xlnm.Print_Titles" localSheetId="8">STRUJA!$1:$2</definedName>
    <definedName name="_xlnm.Print_Titles" localSheetId="9">VODA!$1:$2</definedName>
    <definedName name="OLE_LINK1" localSheetId="11">'Prilazna cesta'!$B$45</definedName>
    <definedName name="_xlnm.Print_Area" localSheetId="4">' MRTVAČNICA GRAĐEVINSKI'!$A:$F</definedName>
    <definedName name="_xlnm.Print_Area" localSheetId="0">'GROBNA POLJA GRAĐEVINSKI'!$A$1:$F$201</definedName>
    <definedName name="_xlnm.Print_Area" localSheetId="5">OBRTNIČKI!$A$1:$F$549</definedName>
    <definedName name="_xlnm.Print_Area" localSheetId="11">'Prilazna cesta'!$A$1:$F$110</definedName>
    <definedName name="_xlnm.Print_Area" localSheetId="3">'Projekt okolisa SREDIŠNJI TRG'!$A$1:$F$312</definedName>
    <definedName name="_xlnm.Print_Area" localSheetId="10">'REKAPITULACIJA MRTVAČNICA'!$A$1:$F$16</definedName>
    <definedName name="_xlnm.Print_Area" localSheetId="7">'STROJARSKI '!$A$1:$F$289</definedName>
    <definedName name="_xlnm.Print_Area" localSheetId="8">STRUJA!$A$1:$F$210</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39" i="10" l="1"/>
  <c r="F141" i="10"/>
  <c r="F366" i="5" l="1"/>
  <c r="F367" i="5"/>
  <c r="F278" i="1"/>
  <c r="F8" i="15"/>
  <c r="F9" i="15"/>
  <c r="F10" i="15"/>
  <c r="F11" i="15"/>
  <c r="F12" i="15"/>
  <c r="F13" i="15"/>
  <c r="F14" i="15"/>
  <c r="F15" i="15"/>
  <c r="F16" i="15"/>
  <c r="F17" i="15"/>
  <c r="F18" i="15"/>
  <c r="F19" i="15"/>
  <c r="F20" i="15"/>
  <c r="F21" i="15"/>
  <c r="F22" i="15"/>
  <c r="F23" i="15"/>
  <c r="F24" i="15"/>
  <c r="F25" i="15"/>
  <c r="F26" i="15"/>
  <c r="F7" i="15"/>
  <c r="F6" i="15"/>
  <c r="F28" i="15" l="1"/>
  <c r="F82" i="17" l="1"/>
  <c r="F78" i="17"/>
  <c r="F73" i="17"/>
  <c r="F70" i="17"/>
  <c r="F67" i="17"/>
  <c r="F63" i="17"/>
  <c r="F59" i="17"/>
  <c r="F56" i="17"/>
  <c r="D50" i="17"/>
  <c r="F50" i="17" s="1"/>
  <c r="D48" i="17"/>
  <c r="F48" i="17" s="1"/>
  <c r="D42" i="17"/>
  <c r="F42" i="17" s="1"/>
  <c r="F35" i="17"/>
  <c r="F32" i="17"/>
  <c r="D29" i="17"/>
  <c r="F29" i="17" s="1"/>
  <c r="F23" i="17"/>
  <c r="D23" i="17"/>
  <c r="D20" i="17"/>
  <c r="F20" i="17" s="1"/>
  <c r="F17" i="17"/>
  <c r="D17" i="17"/>
  <c r="F11" i="17"/>
  <c r="F84" i="17" l="1"/>
  <c r="E95" i="17" s="1"/>
  <c r="F37" i="17"/>
  <c r="E94" i="17" s="1"/>
  <c r="F32" i="15"/>
  <c r="F34" i="15" s="1"/>
  <c r="F177" i="14"/>
  <c r="F176" i="14"/>
  <c r="F175" i="14"/>
  <c r="F173" i="14"/>
  <c r="F172" i="14"/>
  <c r="F160" i="14"/>
  <c r="F159" i="14"/>
  <c r="F158" i="14"/>
  <c r="F157" i="14"/>
  <c r="F156" i="14"/>
  <c r="F155" i="14"/>
  <c r="F153" i="14"/>
  <c r="F152" i="14"/>
  <c r="F150" i="14"/>
  <c r="F148" i="14"/>
  <c r="F147" i="14"/>
  <c r="F146" i="14"/>
  <c r="F145" i="14"/>
  <c r="F144" i="14"/>
  <c r="F143" i="14"/>
  <c r="F141" i="14"/>
  <c r="F140" i="14"/>
  <c r="F139" i="14"/>
  <c r="F138" i="14"/>
  <c r="F137" i="14"/>
  <c r="F136" i="14"/>
  <c r="F135" i="14"/>
  <c r="F133" i="14"/>
  <c r="F132" i="14"/>
  <c r="F130" i="14"/>
  <c r="F129" i="14"/>
  <c r="F128" i="14"/>
  <c r="F127" i="14"/>
  <c r="F126" i="14"/>
  <c r="F125" i="14"/>
  <c r="F123" i="14"/>
  <c r="F122" i="14"/>
  <c r="F121" i="14"/>
  <c r="F119" i="14"/>
  <c r="F112" i="14"/>
  <c r="F111" i="14"/>
  <c r="F110" i="14"/>
  <c r="F109" i="14"/>
  <c r="F103" i="14"/>
  <c r="F102" i="14"/>
  <c r="F101" i="14"/>
  <c r="F100" i="14"/>
  <c r="F99" i="14"/>
  <c r="F98" i="14"/>
  <c r="F95" i="14"/>
  <c r="F94" i="14"/>
  <c r="F93" i="14"/>
  <c r="F92" i="14"/>
  <c r="F87" i="14"/>
  <c r="F86" i="14"/>
  <c r="F81" i="14"/>
  <c r="F80" i="14"/>
  <c r="F79" i="14"/>
  <c r="F78" i="14"/>
  <c r="F77" i="14"/>
  <c r="F75" i="14"/>
  <c r="F74" i="14"/>
  <c r="F72" i="14"/>
  <c r="F71" i="14"/>
  <c r="F70" i="14"/>
  <c r="F69" i="14"/>
  <c r="F68" i="14"/>
  <c r="F67" i="14"/>
  <c r="F66" i="14"/>
  <c r="F64" i="14"/>
  <c r="F63" i="14"/>
  <c r="F61" i="14"/>
  <c r="F60" i="14"/>
  <c r="F58" i="14"/>
  <c r="F57" i="14"/>
  <c r="F51" i="14"/>
  <c r="F50" i="14"/>
  <c r="F49" i="14"/>
  <c r="F48" i="14"/>
  <c r="F47" i="14"/>
  <c r="F46" i="14"/>
  <c r="F45" i="14"/>
  <c r="F44" i="14"/>
  <c r="F43" i="14"/>
  <c r="F41" i="14"/>
  <c r="F40" i="14"/>
  <c r="F39" i="14"/>
  <c r="F38" i="14"/>
  <c r="F37" i="14"/>
  <c r="F36" i="14"/>
  <c r="F35" i="14"/>
  <c r="F34" i="14"/>
  <c r="F33" i="14"/>
  <c r="F28" i="14"/>
  <c r="F27" i="14"/>
  <c r="F26" i="14"/>
  <c r="F25" i="14"/>
  <c r="F24" i="14"/>
  <c r="F23" i="14"/>
  <c r="F22" i="14"/>
  <c r="F296" i="13"/>
  <c r="F293" i="13"/>
  <c r="F292" i="13"/>
  <c r="F291" i="13"/>
  <c r="F290" i="13"/>
  <c r="F289" i="13"/>
  <c r="F288" i="13"/>
  <c r="F287" i="13"/>
  <c r="F286" i="13"/>
  <c r="F285" i="13"/>
  <c r="F284" i="13"/>
  <c r="F283" i="13"/>
  <c r="F282" i="13"/>
  <c r="F281" i="13"/>
  <c r="F280" i="13"/>
  <c r="F278" i="13"/>
  <c r="F276" i="13"/>
  <c r="F273" i="13"/>
  <c r="F272" i="13"/>
  <c r="F266" i="13"/>
  <c r="F267" i="13" s="1"/>
  <c r="F302" i="13" s="1"/>
  <c r="F261" i="13"/>
  <c r="F260" i="13"/>
  <c r="F259" i="13"/>
  <c r="F254" i="13"/>
  <c r="F253" i="13"/>
  <c r="F252" i="13"/>
  <c r="F235" i="13"/>
  <c r="F234" i="13"/>
  <c r="F231" i="13"/>
  <c r="F230" i="13"/>
  <c r="F229" i="13"/>
  <c r="F223" i="13"/>
  <c r="F222" i="13"/>
  <c r="F220" i="13"/>
  <c r="F219" i="13"/>
  <c r="F218" i="13"/>
  <c r="F217" i="13"/>
  <c r="F216" i="13"/>
  <c r="F213" i="13"/>
  <c r="F212" i="13"/>
  <c r="F211" i="13"/>
  <c r="F210" i="13"/>
  <c r="F209" i="13"/>
  <c r="F206" i="13"/>
  <c r="F205" i="13"/>
  <c r="F204" i="13"/>
  <c r="F203" i="13"/>
  <c r="F197" i="13"/>
  <c r="F196" i="13"/>
  <c r="F195" i="13"/>
  <c r="F194" i="13"/>
  <c r="F192" i="13"/>
  <c r="F191" i="13"/>
  <c r="F193" i="13" s="1"/>
  <c r="F188" i="13"/>
  <c r="F187" i="13"/>
  <c r="F189" i="13" s="1"/>
  <c r="F180" i="13"/>
  <c r="F179" i="13"/>
  <c r="F178" i="13"/>
  <c r="F163" i="13"/>
  <c r="F171" i="13" s="1"/>
  <c r="F150" i="13"/>
  <c r="F149" i="13"/>
  <c r="F148" i="13"/>
  <c r="F147" i="13"/>
  <c r="F146" i="13"/>
  <c r="F145" i="13"/>
  <c r="F143" i="13"/>
  <c r="F142" i="13"/>
  <c r="F141" i="13"/>
  <c r="F140" i="13"/>
  <c r="F139" i="13"/>
  <c r="F138" i="13"/>
  <c r="F136" i="13"/>
  <c r="F135" i="13"/>
  <c r="F134" i="13"/>
  <c r="F133" i="13"/>
  <c r="F132" i="13"/>
  <c r="F131" i="13"/>
  <c r="F129" i="13"/>
  <c r="F128" i="13"/>
  <c r="F127" i="13"/>
  <c r="F126" i="13"/>
  <c r="F125" i="13"/>
  <c r="F124" i="13"/>
  <c r="F122" i="13"/>
  <c r="F121" i="13"/>
  <c r="F120" i="13"/>
  <c r="F119" i="13"/>
  <c r="F118" i="13"/>
  <c r="F117" i="13"/>
  <c r="F115" i="13"/>
  <c r="F114" i="13"/>
  <c r="F113" i="13"/>
  <c r="F112" i="13"/>
  <c r="F111" i="13"/>
  <c r="F110" i="13"/>
  <c r="F108" i="13"/>
  <c r="F107" i="13"/>
  <c r="F156" i="13" s="1"/>
  <c r="F106" i="13"/>
  <c r="F105" i="13"/>
  <c r="F104" i="13"/>
  <c r="F153" i="13" s="1"/>
  <c r="F103" i="13"/>
  <c r="F152" i="13" s="1"/>
  <c r="F96" i="13"/>
  <c r="F95" i="13"/>
  <c r="F93" i="13"/>
  <c r="F92" i="13"/>
  <c r="F90" i="13"/>
  <c r="F89" i="13"/>
  <c r="F87" i="13"/>
  <c r="F86" i="13"/>
  <c r="F84" i="13"/>
  <c r="F83" i="13"/>
  <c r="F81" i="13"/>
  <c r="F80" i="13"/>
  <c r="F78" i="13"/>
  <c r="F77" i="13"/>
  <c r="F73" i="13"/>
  <c r="F72" i="13"/>
  <c r="F71" i="13"/>
  <c r="F70" i="13"/>
  <c r="F69" i="13"/>
  <c r="F68" i="13"/>
  <c r="F74" i="13" s="1"/>
  <c r="F67" i="13"/>
  <c r="F61" i="13"/>
  <c r="F60" i="13"/>
  <c r="F59" i="13"/>
  <c r="F56" i="13"/>
  <c r="F55" i="13"/>
  <c r="F53" i="13"/>
  <c r="F52" i="13"/>
  <c r="F45" i="13"/>
  <c r="F44" i="13"/>
  <c r="F43" i="13"/>
  <c r="F42" i="13"/>
  <c r="F41" i="13"/>
  <c r="F40" i="13"/>
  <c r="F39" i="13"/>
  <c r="F38" i="13"/>
  <c r="F32" i="13"/>
  <c r="F31" i="13"/>
  <c r="F25" i="13"/>
  <c r="F24" i="13"/>
  <c r="F23" i="13"/>
  <c r="E96" i="17" l="1"/>
  <c r="C9" i="19" s="1"/>
  <c r="F46" i="13"/>
  <c r="F168" i="13" s="1"/>
  <c r="E182" i="13"/>
  <c r="F241" i="13" s="1"/>
  <c r="F33" i="13"/>
  <c r="F34" i="13" s="1"/>
  <c r="F167" i="13" s="1"/>
  <c r="F99" i="13"/>
  <c r="F155" i="13"/>
  <c r="F157" i="13"/>
  <c r="F232" i="13"/>
  <c r="F262" i="13"/>
  <c r="F301" i="13" s="1"/>
  <c r="F98" i="13"/>
  <c r="F154" i="13"/>
  <c r="F207" i="13"/>
  <c r="F214" i="13"/>
  <c r="F236" i="13"/>
  <c r="F238" i="13" s="1"/>
  <c r="F244" i="13" s="1"/>
  <c r="F255" i="13"/>
  <c r="F300" i="13" s="1"/>
  <c r="F62" i="13"/>
  <c r="F26" i="13"/>
  <c r="F166" i="13" s="1"/>
  <c r="F57" i="13"/>
  <c r="F63" i="13" s="1"/>
  <c r="F169" i="13" s="1"/>
  <c r="F198" i="13"/>
  <c r="E242" i="13" s="1"/>
  <c r="F221" i="13"/>
  <c r="F294" i="13"/>
  <c r="F297" i="13" s="1"/>
  <c r="F303" i="13" s="1"/>
  <c r="F179" i="14"/>
  <c r="F195" i="14" s="1"/>
  <c r="F89" i="14"/>
  <c r="F188" i="14" s="1"/>
  <c r="F105" i="14"/>
  <c r="F189" i="14" s="1"/>
  <c r="F114" i="14"/>
  <c r="F193" i="14" s="1"/>
  <c r="F163" i="14"/>
  <c r="F194" i="14" s="1"/>
  <c r="F30" i="14"/>
  <c r="F185" i="14" s="1"/>
  <c r="F53" i="14"/>
  <c r="F186" i="14" s="1"/>
  <c r="F83" i="14"/>
  <c r="F187" i="14" s="1"/>
  <c r="F36" i="15"/>
  <c r="F38" i="15"/>
  <c r="F7" i="16"/>
  <c r="F97" i="13"/>
  <c r="F151" i="13"/>
  <c r="F164" i="12"/>
  <c r="F165" i="12"/>
  <c r="F166" i="12"/>
  <c r="F167" i="12"/>
  <c r="F163" i="12"/>
  <c r="F110" i="12"/>
  <c r="F111" i="12"/>
  <c r="F112" i="12"/>
  <c r="F113" i="12"/>
  <c r="F114" i="12"/>
  <c r="F115" i="12"/>
  <c r="F109" i="12"/>
  <c r="F34" i="12"/>
  <c r="F35" i="12"/>
  <c r="F36" i="12"/>
  <c r="F37" i="12"/>
  <c r="F38" i="12"/>
  <c r="F39" i="12"/>
  <c r="F40" i="12"/>
  <c r="F41" i="12"/>
  <c r="F42" i="12"/>
  <c r="F43" i="12"/>
  <c r="F44" i="12"/>
  <c r="F45" i="12"/>
  <c r="F46" i="12"/>
  <c r="F47" i="12"/>
  <c r="F48" i="12"/>
  <c r="F49" i="12"/>
  <c r="F50" i="12"/>
  <c r="F51" i="12"/>
  <c r="F56" i="12"/>
  <c r="F57" i="12"/>
  <c r="F58" i="12"/>
  <c r="F55" i="12"/>
  <c r="F5" i="7"/>
  <c r="F46" i="10"/>
  <c r="F528" i="5"/>
  <c r="F526" i="5"/>
  <c r="F520" i="5"/>
  <c r="F270" i="11"/>
  <c r="F267" i="11"/>
  <c r="F264" i="11"/>
  <c r="F263" i="11"/>
  <c r="F260" i="11"/>
  <c r="F257" i="11"/>
  <c r="F254" i="11"/>
  <c r="F251" i="11"/>
  <c r="F250" i="11"/>
  <c r="F246" i="11"/>
  <c r="F245" i="11"/>
  <c r="F242" i="11"/>
  <c r="F222" i="11"/>
  <c r="F272" i="11" s="1"/>
  <c r="F194" i="11"/>
  <c r="F191" i="11"/>
  <c r="F188" i="11"/>
  <c r="F185" i="11"/>
  <c r="F183" i="11"/>
  <c r="F180" i="11"/>
  <c r="F176" i="11"/>
  <c r="F173" i="11"/>
  <c r="F171" i="11"/>
  <c r="F169" i="11"/>
  <c r="F166" i="11"/>
  <c r="F164" i="11"/>
  <c r="F162" i="11"/>
  <c r="F159" i="11"/>
  <c r="F158" i="11"/>
  <c r="F156" i="11"/>
  <c r="F154" i="11"/>
  <c r="F152" i="11"/>
  <c r="F150" i="11"/>
  <c r="F148" i="11"/>
  <c r="F145" i="11"/>
  <c r="F143" i="11"/>
  <c r="F142" i="11"/>
  <c r="F141" i="11"/>
  <c r="F140" i="11"/>
  <c r="F137" i="11"/>
  <c r="F135" i="11"/>
  <c r="F120" i="11"/>
  <c r="F106" i="11"/>
  <c r="F92" i="11"/>
  <c r="F64" i="11"/>
  <c r="F36" i="11"/>
  <c r="F56" i="5"/>
  <c r="F53" i="5"/>
  <c r="F50" i="5"/>
  <c r="F48" i="5"/>
  <c r="F124" i="5"/>
  <c r="F10" i="12"/>
  <c r="F11" i="12"/>
  <c r="F12" i="12"/>
  <c r="F13" i="12"/>
  <c r="F14" i="12"/>
  <c r="F15" i="12"/>
  <c r="F16" i="12"/>
  <c r="F17" i="12"/>
  <c r="F18" i="12"/>
  <c r="F19" i="12"/>
  <c r="F20" i="12"/>
  <c r="F21" i="12"/>
  <c r="F22" i="12"/>
  <c r="F29" i="12"/>
  <c r="F31" i="12"/>
  <c r="F52" i="12"/>
  <c r="F53" i="12"/>
  <c r="F59" i="12"/>
  <c r="F61" i="12"/>
  <c r="F62" i="12"/>
  <c r="F64" i="12"/>
  <c r="F65" i="12"/>
  <c r="F67" i="12"/>
  <c r="F68" i="12"/>
  <c r="F69" i="12"/>
  <c r="F70" i="12"/>
  <c r="F71"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16" i="12"/>
  <c r="F117" i="12"/>
  <c r="F118" i="12"/>
  <c r="F119" i="12"/>
  <c r="F120" i="12"/>
  <c r="F121" i="12"/>
  <c r="F122" i="12"/>
  <c r="F123" i="12"/>
  <c r="F124" i="12"/>
  <c r="F125" i="12"/>
  <c r="F126" i="12"/>
  <c r="F127" i="12"/>
  <c r="F168" i="12"/>
  <c r="F169" i="12"/>
  <c r="F170" i="12"/>
  <c r="F171" i="12"/>
  <c r="F172" i="12"/>
  <c r="F173" i="12"/>
  <c r="F174" i="12"/>
  <c r="F175" i="12"/>
  <c r="F176" i="12"/>
  <c r="F181" i="12"/>
  <c r="F182" i="12"/>
  <c r="F183" i="12"/>
  <c r="F184" i="12"/>
  <c r="F185" i="12"/>
  <c r="F186" i="12"/>
  <c r="F187" i="12"/>
  <c r="F188" i="12"/>
  <c r="F189" i="12"/>
  <c r="F190" i="12"/>
  <c r="F191" i="12"/>
  <c r="F192" i="12"/>
  <c r="F193" i="12"/>
  <c r="F194" i="12"/>
  <c r="F154" i="12"/>
  <c r="F155" i="12"/>
  <c r="F136" i="12"/>
  <c r="F138" i="12"/>
  <c r="F140" i="12"/>
  <c r="F142" i="12"/>
  <c r="F144" i="12"/>
  <c r="F146" i="12"/>
  <c r="F166" i="10"/>
  <c r="F165" i="10"/>
  <c r="F164" i="10"/>
  <c r="F163" i="10"/>
  <c r="F162" i="10"/>
  <c r="F161" i="10"/>
  <c r="F160" i="10"/>
  <c r="F159" i="10"/>
  <c r="F158" i="10"/>
  <c r="F157" i="10"/>
  <c r="F156" i="10"/>
  <c r="F155" i="10"/>
  <c r="F154" i="10"/>
  <c r="F153" i="10"/>
  <c r="F143" i="10"/>
  <c r="F136" i="10"/>
  <c r="F135" i="10"/>
  <c r="F137" i="10" s="1"/>
  <c r="F133" i="10"/>
  <c r="F130" i="10"/>
  <c r="F129" i="10"/>
  <c r="F126" i="10"/>
  <c r="F125" i="10"/>
  <c r="F122" i="10"/>
  <c r="F121" i="10"/>
  <c r="F118" i="10"/>
  <c r="F117" i="10"/>
  <c r="F114" i="10"/>
  <c r="F113" i="10"/>
  <c r="F112" i="10"/>
  <c r="F111" i="10"/>
  <c r="F109" i="10"/>
  <c r="F101" i="10"/>
  <c r="F100" i="10"/>
  <c r="F103" i="10" s="1"/>
  <c r="F91" i="10"/>
  <c r="F90" i="10"/>
  <c r="F88" i="10"/>
  <c r="F87" i="10"/>
  <c r="F89" i="10" s="1"/>
  <c r="F74" i="10"/>
  <c r="F73" i="10"/>
  <c r="F70" i="10"/>
  <c r="F69" i="10"/>
  <c r="F68" i="10"/>
  <c r="F65" i="10"/>
  <c r="F64" i="10"/>
  <c r="F63" i="10"/>
  <c r="F62" i="10"/>
  <c r="F61" i="10"/>
  <c r="F60" i="10"/>
  <c r="F59" i="10"/>
  <c r="F58" i="10"/>
  <c r="F57" i="10"/>
  <c r="F54" i="10"/>
  <c r="F53" i="10"/>
  <c r="F52" i="10"/>
  <c r="F51" i="10"/>
  <c r="F50" i="10"/>
  <c r="F48" i="10"/>
  <c r="F47" i="10"/>
  <c r="F38" i="10"/>
  <c r="F37" i="10"/>
  <c r="F28" i="10"/>
  <c r="F27" i="10"/>
  <c r="F25" i="10"/>
  <c r="F24" i="10"/>
  <c r="F437" i="5"/>
  <c r="F10" i="8"/>
  <c r="F12" i="8"/>
  <c r="F14" i="8"/>
  <c r="F16" i="8"/>
  <c r="F21" i="8"/>
  <c r="F23" i="8"/>
  <c r="F25" i="8"/>
  <c r="F27" i="8"/>
  <c r="F29" i="8"/>
  <c r="F31" i="8"/>
  <c r="F33" i="8"/>
  <c r="F38" i="8"/>
  <c r="F40" i="8"/>
  <c r="F42" i="8"/>
  <c r="F44" i="8"/>
  <c r="F49" i="8"/>
  <c r="F51" i="8"/>
  <c r="F53" i="8"/>
  <c r="F58" i="8"/>
  <c r="F60" i="8"/>
  <c r="F506" i="5"/>
  <c r="F508" i="5" s="1"/>
  <c r="F542" i="5" s="1"/>
  <c r="F492" i="5"/>
  <c r="F495" i="5"/>
  <c r="D498" i="5"/>
  <c r="F498" i="5" s="1"/>
  <c r="F395" i="5"/>
  <c r="F396" i="5"/>
  <c r="F397" i="5"/>
  <c r="F398" i="5"/>
  <c r="F399" i="5"/>
  <c r="F406" i="5"/>
  <c r="F413" i="5"/>
  <c r="F420" i="5"/>
  <c r="F427" i="5"/>
  <c r="F435" i="5"/>
  <c r="F336" i="5"/>
  <c r="F342" i="5"/>
  <c r="F348" i="5"/>
  <c r="F354" i="5"/>
  <c r="F355" i="5"/>
  <c r="F356" i="5"/>
  <c r="F357" i="5"/>
  <c r="F358" i="5"/>
  <c r="F359" i="5"/>
  <c r="F364" i="5"/>
  <c r="F365" i="5"/>
  <c r="F217" i="5"/>
  <c r="D218" i="5"/>
  <c r="F218" i="5" s="1"/>
  <c r="D222" i="5"/>
  <c r="F222" i="5" s="1"/>
  <c r="D223" i="5"/>
  <c r="F223" i="5" s="1"/>
  <c r="F57" i="5"/>
  <c r="F126" i="5"/>
  <c r="F128" i="5"/>
  <c r="F130" i="5"/>
  <c r="F134" i="5"/>
  <c r="F138" i="5"/>
  <c r="F140" i="5"/>
  <c r="F141" i="5"/>
  <c r="F143" i="5"/>
  <c r="F144" i="5"/>
  <c r="F150" i="5"/>
  <c r="F154" i="5"/>
  <c r="F165" i="5"/>
  <c r="F167" i="5" s="1"/>
  <c r="F537" i="5" s="1"/>
  <c r="D228" i="5"/>
  <c r="F228" i="5" s="1"/>
  <c r="F227" i="5"/>
  <c r="F331" i="1"/>
  <c r="F333" i="1"/>
  <c r="F335" i="1"/>
  <c r="F259" i="1"/>
  <c r="F261" i="1"/>
  <c r="F262" i="1"/>
  <c r="F263" i="1"/>
  <c r="F265" i="1"/>
  <c r="F267" i="1"/>
  <c r="F268" i="1"/>
  <c r="F275" i="1"/>
  <c r="F276" i="1"/>
  <c r="F277" i="1"/>
  <c r="F279" i="1"/>
  <c r="F280" i="1"/>
  <c r="F282" i="1"/>
  <c r="F440" i="1"/>
  <c r="F436" i="1"/>
  <c r="F162" i="1"/>
  <c r="F154" i="1"/>
  <c r="F448" i="1"/>
  <c r="F447" i="1"/>
  <c r="F75" i="1"/>
  <c r="F77" i="1"/>
  <c r="F79" i="1"/>
  <c r="F81" i="1"/>
  <c r="F83" i="1"/>
  <c r="F85" i="1"/>
  <c r="F87" i="1"/>
  <c r="F89" i="1"/>
  <c r="F157" i="1"/>
  <c r="F164" i="1"/>
  <c r="F166" i="1"/>
  <c r="F168" i="1"/>
  <c r="F170" i="1"/>
  <c r="F351" i="1"/>
  <c r="F352" i="1"/>
  <c r="F438" i="1"/>
  <c r="F434" i="1"/>
  <c r="F442" i="1"/>
  <c r="F444" i="1"/>
  <c r="F453" i="1"/>
  <c r="F62" i="8" l="1"/>
  <c r="F67" i="8" s="1"/>
  <c r="F69" i="8" s="1"/>
  <c r="F7" i="7" s="1"/>
  <c r="F71" i="10"/>
  <c r="F119" i="10"/>
  <c r="F127" i="10"/>
  <c r="F282" i="11"/>
  <c r="F196" i="11"/>
  <c r="F281" i="11" s="1"/>
  <c r="F284" i="11" s="1"/>
  <c r="F8" i="7" s="1"/>
  <c r="F530" i="5"/>
  <c r="F543" i="5" s="1"/>
  <c r="F131" i="10"/>
  <c r="F66" i="10"/>
  <c r="F93" i="10"/>
  <c r="F115" i="10"/>
  <c r="F168" i="10"/>
  <c r="F177" i="10" s="1"/>
  <c r="F26" i="10"/>
  <c r="F30" i="10" s="1"/>
  <c r="F40" i="10"/>
  <c r="F55" i="10"/>
  <c r="F123" i="10"/>
  <c r="F156" i="12"/>
  <c r="F148" i="12"/>
  <c r="F157" i="12" s="1"/>
  <c r="F202" i="12" s="1"/>
  <c r="F195" i="12"/>
  <c r="F204" i="12" s="1"/>
  <c r="F128" i="12"/>
  <c r="F201" i="12" s="1"/>
  <c r="F72" i="12"/>
  <c r="F177" i="12"/>
  <c r="F203" i="12" s="1"/>
  <c r="F159" i="13"/>
  <c r="F170" i="13" s="1"/>
  <c r="F173" i="13" s="1"/>
  <c r="F307" i="13" s="1"/>
  <c r="F304" i="13"/>
  <c r="F309" i="13" s="1"/>
  <c r="F224" i="13"/>
  <c r="F243" i="13" s="1"/>
  <c r="F246" i="13" s="1"/>
  <c r="F308" i="13" s="1"/>
  <c r="F190" i="14"/>
  <c r="F196" i="14"/>
  <c r="F6" i="16" s="1"/>
  <c r="F91" i="1"/>
  <c r="F460" i="1" s="1"/>
  <c r="F172" i="1"/>
  <c r="F461" i="1" s="1"/>
  <c r="F455" i="1"/>
  <c r="F465" i="1" s="1"/>
  <c r="F354" i="1"/>
  <c r="F464" i="1" s="1"/>
  <c r="F284" i="1"/>
  <c r="F462" i="1" s="1"/>
  <c r="F23" i="12"/>
  <c r="F73" i="12" s="1"/>
  <c r="F200" i="12" s="1"/>
  <c r="F337" i="1"/>
  <c r="F463" i="1" s="1"/>
  <c r="F156" i="5"/>
  <c r="F536" i="5" s="1"/>
  <c r="F369" i="5"/>
  <c r="F539" i="5" s="1"/>
  <c r="F439" i="5"/>
  <c r="F540" i="5" s="1"/>
  <c r="F500" i="5"/>
  <c r="F541" i="5" s="1"/>
  <c r="F59" i="5"/>
  <c r="F535" i="5" s="1"/>
  <c r="F71" i="8"/>
  <c r="F73" i="8"/>
  <c r="F230" i="5"/>
  <c r="F538" i="5" s="1"/>
  <c r="F145" i="10" l="1"/>
  <c r="F147" i="10" s="1"/>
  <c r="F176" i="10" s="1"/>
  <c r="F76" i="10"/>
  <c r="F286" i="11"/>
  <c r="F288" i="11" s="1"/>
  <c r="F78" i="10"/>
  <c r="F175" i="10" s="1"/>
  <c r="F206" i="12"/>
  <c r="F208" i="12" s="1"/>
  <c r="F210" i="12" s="1"/>
  <c r="F310" i="13"/>
  <c r="F198" i="14"/>
  <c r="F199" i="14" s="1"/>
  <c r="F201" i="14" s="1"/>
  <c r="F5" i="16"/>
  <c r="F9" i="16" s="1"/>
  <c r="C6" i="19" s="1"/>
  <c r="F467" i="1"/>
  <c r="F471" i="1" s="1"/>
  <c r="F9" i="7"/>
  <c r="F545" i="5"/>
  <c r="F6" i="7" s="1"/>
  <c r="F179" i="10" l="1"/>
  <c r="F11" i="16"/>
  <c r="F469" i="1"/>
  <c r="C7" i="19"/>
  <c r="F311" i="13"/>
  <c r="F312" i="13" s="1"/>
  <c r="F13" i="16"/>
  <c r="F10" i="7"/>
  <c r="F12" i="7" s="1"/>
  <c r="C8" i="19" s="1"/>
  <c r="F547" i="5"/>
  <c r="F549" i="5"/>
  <c r="F181" i="10" l="1"/>
  <c r="F183" i="10" s="1"/>
  <c r="C12" i="19"/>
  <c r="C14" i="19" s="1"/>
  <c r="C16" i="19" s="1"/>
  <c r="F14" i="7"/>
  <c r="F16" i="7" s="1"/>
</calcChain>
</file>

<file path=xl/sharedStrings.xml><?xml version="1.0" encoding="utf-8"?>
<sst xmlns="http://schemas.openxmlformats.org/spreadsheetml/2006/main" count="3377" uniqueCount="1839">
  <si>
    <t>Hidroizolacija treba odgovarati propisima DIN 16 735.</t>
  </si>
  <si>
    <t>Potrebno je primjenjivati materijale predviđene projektom i elaboratom uštede energije i toplinske zaštite te dostaviti ateste proizvođača, kako za izolacioni materijal, tako i za sidra kojima se učvrščuje na konstrukciju.</t>
  </si>
  <si>
    <t xml:space="preserve">Ugrađivanje betona u kalupima ili u oplati pri vanjskim temperaturama ispod +5 ili iznad +30 °C smatra se betoniranjem u posebnim uvjetima. Za betoniranje u posebnim uvjetima moraju se osigurati posebne mjere zaštite betona. Betonu treba dodati dodatke protiv smrzavanja betona. Prije prvog smrzavanja beton mora imati najmanje 50 % zahtijevane čvrstoće. Kad se u vrlo hladnim danima skida oplata, ne smije doći do naglog hlađenja betona te se vanjske površine betona moraju zaštititi.
Pri betoniranju na visokim temperaturama početnu obradivost treba odrediti prema prethodno utvrđenom gubitku  i obradivosti prilikom transporta i ugradnje. </t>
  </si>
  <si>
    <t xml:space="preserve">Vertikalna toplinska izolacija zida u tlu ZZ1, pločama XPS debljine 8 cm. </t>
  </si>
  <si>
    <t xml:space="preserve">Vertikalna hidroizolacija zida u tlu ZZ1, s preklopima 10 cm, ugradnja na sloj TI - XPS iz prethodne stavke. Dvostruka bitumenska varena traka sa predradnjom hladnom bitumenskom emulzijom. Uključiti zaštitu HI drenažnom traku. </t>
  </si>
  <si>
    <t>Horizontalna toplinska izolacija ravnih krovova, pločama EPS 150 debljine 15 cm. Uključeno polaganje parne brane (Al folija kaširana na PE foliju - uzdignuti uza sve vertikalne dijelove, završetke, nadzide, prodore i dr., najmanje 10 cm iznad razine toplinske izolacije) ispod sloja TI i polaganje geotekstila iznad sloja TI. Ugraditi trokutaski EPS kutni profil, dimenzija 7 x 7 cm, postaviti prije prvog sloja hidroizolacije na svim spojevima vertikalnih i horizontalnih površina.</t>
  </si>
  <si>
    <t>Horizontalna HI krova, polimernim hidroizolacijskim trakama na bazi PVC-P, izvodi se na sloju TI i geotekstila (iz prethodne stavke). Uzdignuti uza sve vertikalne površine/nadozide do ispod rubnih limova.</t>
  </si>
  <si>
    <t xml:space="preserve">Dobava i ugradnja sloja šljunka, debljine 6 cm koji se izvodi na sloju HI krova. Rubno se izvodi traka širine 1.2 m - kamene ploče debljine 4 cm polažu se u sloj šljunka debljine 2 cm. </t>
  </si>
  <si>
    <r>
      <t>Vertikalna i horizontalna toplinska izolacija i hidroizolacija krovnog nadozida (oznaka Z2a, Z2c), unutarnja i gornja ploha.</t>
    </r>
    <r>
      <rPr>
        <sz val="10"/>
        <color indexed="10"/>
        <rFont val="Arial"/>
        <family val="2"/>
        <charset val="238"/>
      </rPr>
      <t xml:space="preserve"> </t>
    </r>
    <r>
      <rPr>
        <sz val="10"/>
        <rFont val="Arial"/>
        <family val="2"/>
        <charset val="238"/>
      </rPr>
      <t xml:space="preserve"> Izvodi se u sljedećim slojevima (sve navedeno je uključeno):</t>
    </r>
  </si>
  <si>
    <t>TI ploče mineralne vune debljine 5 cm</t>
  </si>
  <si>
    <t xml:space="preserve">ZIDARSKI RADOVI </t>
  </si>
  <si>
    <t xml:space="preserve">UKUPNO - ZIDARSKI RADOVI </t>
  </si>
  <si>
    <t>ZIDARSKI RADOVI</t>
  </si>
  <si>
    <t>Zidanje pregradnih nenosivih zidova debljine 12 cm, blok-opekom s vertikalnim šupljinama (porotherm), MO 15, u produženom mortu MM 5. Visina do 3 m. Uključen montažni nadvoj za vrata, 1 kom. duljine 90 cm.</t>
  </si>
  <si>
    <t>Izrada i postava vodolovnih grla za ravni krov s toplinskom izolacijom, sa spojem na vertikalnu odvodnu cijev, tipa HL ili odgovarajućeg.</t>
  </si>
  <si>
    <t>Pokrivanje nadozida ravnog krova i krovnog istaka pocinčanim limom u boji. Lim završava okapnicom odmaknutom od gotove fasade 3 cm. Pocinčane kuke, dimenzija 40/4 mm, postavljaju se na međusobnom razmaku 50 cm i učvršćuju o prethodno postavljenu vlaknocementnu ploču koja je vijcima učvršćena o hidro i toplinski izoliran (EPS 5 cm) AB nadozid. Vlaknocementna ploča uključena.</t>
  </si>
  <si>
    <t>lim razv. šir. 20 cm</t>
  </si>
  <si>
    <t>STOLARIJA OD AL-DRVO PROFILA</t>
  </si>
  <si>
    <t xml:space="preserve">UKUPNO - ZAVRŠNI ZIDARSKI RADOVI </t>
  </si>
  <si>
    <t>AL-drvo profili se dimenzioniraju sukladno postojećim opterećenjima konstrukcije.</t>
  </si>
  <si>
    <t>Završna obrada i boja aluminijskih profila, drva i stakla po izboru projektanta. Svi ostali detalji prema skici i opisu kako je definirano u shemama stolarije i bravarije.
Vrata su opremljena ručkama, okovima i mehanizmima potrebnim za nesmetano otvaranje vrata i
zaključavanje.</t>
  </si>
  <si>
    <t>lzrada, doprema i montaza ostakljene stijene s kliznim vratima od AL-drvo profila.
Stijena je podijeljena u 4 polja oblikovanih kombinacijom dvije fiksne ostakljene stijene i dvokrilnih ostakljenih vrata.</t>
  </si>
  <si>
    <t>lzrada, doprema i montaza ulaznih jednokrilnih punih vrata od AL-drvo profila. Vrata se sastoje od dvije fiksne bočne ostakljene plohe i jednokrilnih punih zaokretnih vrata.</t>
  </si>
  <si>
    <t>lzrada, doprema i montaza ulaznih dvokrilnih punih zaokretnih vrata od AL-drvo profila.</t>
  </si>
  <si>
    <t>Stavke 11 - 16</t>
  </si>
  <si>
    <t xml:space="preserve">lzrada, doprema i montaža prozori od AL-drvo profila, sa dvoslojnim izo staklom. </t>
  </si>
  <si>
    <t>Stavka 9 - 10</t>
  </si>
  <si>
    <t>stavka 10: vrata proizvodne mjere 99 x 205, desna</t>
  </si>
  <si>
    <t xml:space="preserve">Dobava, izrada i ugradnja vanjskih jednokrilnih punih zaokretnih drvenih vrata od AL-drvo profila. 
Vrata se sastoje od jednog punog glatkog krila u boji po izboru projektanta. </t>
  </si>
  <si>
    <t>UKUPNO - STOLARIJA OD AL-DRVO PROFILA</t>
  </si>
  <si>
    <t>Prije polaganja zidnih pločica u cementnom mortu treba zid dobro očistiti i poprskati sa rijetkim cementnim mortom, zatim dolazi veza za pločice, a to je cementni mort omjera 1:2. Na svaku pločicu staviti odgovarajuću količinu morta, te je zatim pritisnuti na zid, kako bi vezni materijal, tj. mort došao po cijeloj površini pločice. Po rubovima ostaju šupljine, a kad je jedan red pločica položen, treba šupljine zaliti sa istim samo rijetkim cementnim mortom.</t>
  </si>
  <si>
    <t>Cement mora odgovarati važećim standardima   HRN  B.C1.011-015, B.C8.020, B.C8.022, U.M2.010,U.M8.050, U.M2.100.</t>
  </si>
  <si>
    <t>REKAPITULACIJA STROJARSKIH RADOVA</t>
  </si>
  <si>
    <t xml:space="preserve">Stavke uključuju i stolarski pregled sa snimanjem i mjerenjem postojećeg stanja te izrada i suha montaža nove stolarije, replike, u potpunosti kao postojeća sa izradom replika okova. Rad i stavka moraju biti usklađeni sa arhitektonskim projektom. Obračun po komadu.      </t>
  </si>
  <si>
    <t xml:space="preserve">Građevinska bravarija izvodi se od aluminijskih vučenih profila formiranih prema tvorničkim detaljima koji omogućuju izradu elemenata sa ili bez prekinutog toplinskog mosta, kao i al. limova d = 0,7- 3 mm. Željezni dijelovi spajaju se varenjem. </t>
  </si>
  <si>
    <t>STROJARSKI RADOVI UKUPNO:</t>
  </si>
  <si>
    <t>REKAPITULACIJA - INSTALATERSKI RADOVI - ELEKTROINSTALATERSKI RADOVI</t>
  </si>
  <si>
    <t>INSTALATERSKI RADOVI - STROJARSKI RADOVI</t>
  </si>
  <si>
    <r>
      <t xml:space="preserve">          - pri bivalentnoj temperaturi (-10 </t>
    </r>
    <r>
      <rPr>
        <sz val="10"/>
        <rFont val="Calibri"/>
        <family val="2"/>
        <charset val="238"/>
      </rPr>
      <t>°</t>
    </r>
    <r>
      <rPr>
        <sz val="10"/>
        <rFont val="Arial"/>
        <family val="2"/>
        <charset val="238"/>
      </rPr>
      <t>C): 4,7 kW</t>
    </r>
  </si>
  <si>
    <t xml:space="preserve">           - pri bivalentnoj temperaturi: 4,0  kW</t>
  </si>
  <si>
    <t>Mort mora odgovarati točno omjerima ili markama po količinama materijala označenim u prosječnim normama, a čvrstoća mora odgovarati važećim propisima.</t>
  </si>
  <si>
    <t>Pijesak mora biti čist bez organskih primjesa, a ako ih ima, treba ih pranjem otkloniti. Cement za produžni i cementni mort mora odgovarati kvaliteti cementa po važećim propisima i standardima.</t>
  </si>
  <si>
    <t>Vapno treba biti hidratizirano. Kvaliteta vapna mora odgovarati važećim standardima.</t>
  </si>
  <si>
    <t>Pri zidanju ostaviti sve otvore za kanale, instalacije i slično, a prema projektu. 
Kod pregradnih zidova iznad vratiju izvesti nadvoje i na toj visini horizontalne serklaže zbog velike visine zida, koji su obračunati u ab. radovima. 
Pri obračunu količina svi otvori se odbijaju po zidarskim mjerama.</t>
  </si>
  <si>
    <t>Svježe zidove treba zaštititi od utjecaja visoke i niske temperature i atmosferskih nepogoda.</t>
  </si>
  <si>
    <t>U zidarskim radovima obračunavaju se nosivi zidovi od blok opeke / betona / plinobetona, svi potrebni serklaži, obložni zidovi od opeke / blokova, montažni nadvoji, zidovi od kamenih blokova / mješoviti zidovi: kamen i beton.</t>
  </si>
  <si>
    <t>Jedinična cijena grubih zidarskih radova sadrži:</t>
  </si>
  <si>
    <t>*sav materijal, uključivo vezivni</t>
  </si>
  <si>
    <t>*sav rad, zidanje i priprema morta, potreban alat i strojevi,</t>
  </si>
  <si>
    <t>* sav materijal, uključivo vezivni</t>
  </si>
  <si>
    <t>ARMATURA</t>
  </si>
  <si>
    <t>Potvrđivanje sukladnosti armature proizvedene prema tehničkoj specifikaciji provodi se prema odredbama te specifikacije i odredbama TPBK, priloga B. Čelik za armiranje betona treba zadovoljavati uvjete HRN EN 10080:2005 Čelik za armiranje betona- Zavarljivi čelik za armiranje- 2.dio: Tehnički uvjeti isporuke čelika razreda B i uvjete projekta konstrukcije. Svaki proizvod treba biti jasno označen i prepoznatljiv. 
Ako ne postoje pravovaljani tvornički rezultatiispitivanja proizvodne šarže, iz koje je primljena pošiljka čelika za armiranje, izvođač mora prije ugradnje čelika izvršiti kontrolna ispitivanja čelika.
Za armaturni čelik izvoditelj je dužan priložiti izjave o sukladnosti ili certifikate.</t>
  </si>
  <si>
    <t>Čelik za armiranje betona treba rezati i savijati prema projektnim specifikacijama. Pri tome : 
- savijanje treba izvoditi jednolikom brzinom, 
- savijanje čelika pri temp. ispod -5 °C, ako je dopušteno projektnim specifikacijama, treba izvoditi uz poduzimanje odgovarajućih posebnih mjera osiguranja, 
- savijanje armature grijanjem smije se izvoditi samo uz posebno odobrenje u projektu.</t>
  </si>
  <si>
    <t>Šipke čelične armature, zavarene mreže i predgotovljeni armaturni koševi ne smiju se oštetiti tijekom prijevoza, skladištenja, rukovanja i postavljanja u projektiranu poziciju. Prije postavljanja armature, mora se ista očistiti od prljavštine, masnoće i ljusaka od korozije. Ispod armature koja se postavlja na tlo potrebno je izvesti sloj za izravnanje.</t>
  </si>
  <si>
    <t>Površina armature mora biti očišćena od slobodne hrđe i tvari koje mogu štetno djelovati na čelik, beton ili vezu između njih. Armatura će se na gradilište dovesti u savijenom stanju, a bit će rezana i savijena u armiračkom pogonu.</t>
  </si>
  <si>
    <t>UGRADNJA ARMATURE</t>
  </si>
  <si>
    <t>Svi materijali za izolaciju krova, podova i zidova trebaju odgovarati važećim tehničkim propisima i to:</t>
  </si>
  <si>
    <t>Materijal za hidroizolaciju moraju odgovarati važećim standardima:</t>
  </si>
  <si>
    <t xml:space="preserve">Betonska podloga izvodi se od sitnozrnog betona (najkrupnije zrno agregata za cementni estrih 8 mm) marke MB 30, armirana u sredini visine armaturnom mrežom Q=188, ili mrežom Ø 3mm na razmaku 5 cm u oba smjera, ili mrežom prema opisu stavke.
Alternativno se umjesto mreže mogu koristiti i ojačanja sa polipropilenskim vlakancima dužine 12-18 mm u težini 1 kg/m3 betona. </t>
  </si>
  <si>
    <t>U cijenu uključiti sve potrebne radove i materijale (beton i armaturu).</t>
  </si>
  <si>
    <t>*sav materijal i transport do gradilišta,</t>
  </si>
  <si>
    <t>*sav rad, uključivo priprema morta, alat i strojevi</t>
  </si>
  <si>
    <t>*priprema podloge: čišćenje, štokanje, oprašivanje, vlaženje vodom,</t>
  </si>
  <si>
    <t>*eventualna krpanja tokom građenja</t>
  </si>
  <si>
    <t>*čišćenje nakon završetka radova</t>
  </si>
  <si>
    <t>*isporuka pogonskog materijala</t>
  </si>
  <si>
    <t>Opći uvjeti se dopunjuju prema opisima stavaka troškovnika.</t>
  </si>
  <si>
    <t>- sav rad uključujući i transport</t>
  </si>
  <si>
    <t>- sav materijal uključujući i vezni</t>
  </si>
  <si>
    <t>- pomagala pri radu (skela) osim fasadne skele koje je obračunata u fasaderskim radovima</t>
  </si>
  <si>
    <t>- izrada eventualnih uzoraka, ukoliko je to za koji rad potrebno</t>
  </si>
  <si>
    <t>- sva priručna pomagala potrebna prema propisima zaštite na radu</t>
  </si>
  <si>
    <t>- čišćenje prostorija za vrijeme i nakon završetka rada</t>
  </si>
  <si>
    <t>- zaštitu već ugrađenih elemenata ili opreme pri izvođenju radova ( prozori, vrata i sl. )</t>
  </si>
  <si>
    <t>- zaštitu zidova i žbuke od nepovoljnih atmosferskih utjecaja.</t>
  </si>
  <si>
    <t>Laka pokretna skela bez obzira na visinu ulazi u jedinične cijene stavaka i ne naplaćuje se posebno. Skela mora biti na vrijeme postavljena.</t>
  </si>
  <si>
    <t>Sav upotrebljeni materijal mora odgovarati važećim propisima i standardima:</t>
  </si>
  <si>
    <t>*opekarski zidni elementi HRN EN 771-1:2005</t>
  </si>
  <si>
    <t>*vapnenosilikatni zidni elementi HRN EN 771-2:2005</t>
  </si>
  <si>
    <t>*mort HRN EN 998-2</t>
  </si>
  <si>
    <t xml:space="preserve">*vapno HRN EN 459-1                             </t>
  </si>
  <si>
    <t>*cement HRN EN 197-1, HRN EN 197-1prA1, HRN EN 197-4, HRN B.C1.015 ili HRN EN 14216, HRN EN 413-1:2004.</t>
  </si>
  <si>
    <t>*voda HRN EN 1008:2002</t>
  </si>
  <si>
    <t>*agregat HRN EN 13139</t>
  </si>
  <si>
    <t>*dodaci mortu HRN EN 998-2, 934-3</t>
  </si>
  <si>
    <t>*donošenje vode, povremeno miješanje morta, premještanje korita i skele od nogara</t>
  </si>
  <si>
    <t>1</t>
  </si>
  <si>
    <r>
      <t>Dobava i polaganje PP00 kabela 4x35 mm</t>
    </r>
    <r>
      <rPr>
        <vertAlign val="superscript"/>
        <sz val="10"/>
        <rFont val="Arial CE"/>
        <family val="2"/>
        <charset val="238"/>
      </rPr>
      <t>2</t>
    </r>
    <r>
      <rPr>
        <sz val="10"/>
        <rFont val="Arial CE"/>
        <family val="2"/>
        <charset val="238"/>
      </rPr>
      <t xml:space="preserve"> od NN mreže do PMO mrtvačnice u već gotov zemljani rov, komplet.</t>
    </r>
  </si>
  <si>
    <t>Iskop rova u zemlji C-kategorije 0,8x0,4x120 m.</t>
  </si>
  <si>
    <t>Zatrpavanje rova po polaganju kabela sa nabijanjem u slojevima, nasipavanjem sitnog pijeska u dva sloja od po 10cm, odvoz viška zemlje</t>
  </si>
  <si>
    <r>
      <t xml:space="preserve">Dobava i polaganje FeZn trake 40x4mmu </t>
    </r>
    <r>
      <rPr>
        <sz val="10"/>
        <rFont val="Arial CE"/>
        <family val="2"/>
        <charset val="238"/>
      </rPr>
      <t>za uzemljenje</t>
    </r>
  </si>
  <si>
    <t>Dobava i polaganje u rov trake upozorenja VN</t>
  </si>
  <si>
    <t>Dobava i polaganje GAL štitnika</t>
  </si>
  <si>
    <r>
      <t xml:space="preserve">Dobava i polaganje PVC cijevi </t>
    </r>
    <r>
      <rPr>
        <sz val="10"/>
        <rFont val="Symbol"/>
        <family val="1"/>
        <charset val="2"/>
      </rPr>
      <t>F</t>
    </r>
    <r>
      <rPr>
        <sz val="10"/>
        <rFont val="Arial CE"/>
        <family val="2"/>
        <charset val="238"/>
      </rPr>
      <t xml:space="preserve"> 110 na prelazu ispod saobraćajnica </t>
    </r>
  </si>
  <si>
    <r>
      <t xml:space="preserve">Dobava i montaža PVC </t>
    </r>
    <r>
      <rPr>
        <sz val="10"/>
        <rFont val="Symbol"/>
        <family val="1"/>
        <charset val="2"/>
      </rPr>
      <t>F</t>
    </r>
    <r>
      <rPr>
        <sz val="10"/>
        <rFont val="Arial CE"/>
        <family val="2"/>
        <charset val="238"/>
      </rPr>
      <t xml:space="preserve"> 110 mm,cijevi u već pripremljen kanal za ulaz napojnog kabela od nn. Mreže do PMO na fasadi mrtvačnice za kabelski priključak.Uvod cijevi u PMO treba biti u blagom luku radi mogućnosti uvlačenja kabela.</t>
    </r>
  </si>
  <si>
    <r>
      <t>Izrada spoja kabela 10 mm</t>
    </r>
    <r>
      <rPr>
        <vertAlign val="superscript"/>
        <sz val="10"/>
        <rFont val="Arial CE"/>
        <charset val="238"/>
      </rPr>
      <t>2</t>
    </r>
    <r>
      <rPr>
        <sz val="10"/>
        <rFont val="Arial CE"/>
        <family val="2"/>
        <charset val="238"/>
      </rPr>
      <t xml:space="preserve"> u RP i PMO razdjelniku</t>
    </r>
  </si>
  <si>
    <t>Dobava i transport ostalog sitnog materijala</t>
  </si>
  <si>
    <t>Mjerenje otpora uzemljenja strujnih krugova, pada napona, otpora izolacije, efikasnosti zaštite sa izdavanjem pismenih atesta.</t>
  </si>
  <si>
    <t>komp</t>
  </si>
  <si>
    <t>Katastarski snimak trase NN kabela sa unosom podataka u katastar vodova</t>
  </si>
  <si>
    <t xml:space="preserve">UKUPNO A1; NN KABEL </t>
  </si>
  <si>
    <t>A2</t>
  </si>
  <si>
    <t>RAZDJELNICI I MJERENJE</t>
  </si>
  <si>
    <t xml:space="preserve">Dobava i ugradnja u zid mrtvačnice PMO ormarić  </t>
  </si>
  <si>
    <t>Dobava i  montaža RP mrtvačmnice u tipskom limenom ormaru sa dvoja vrata i bravicom, vel 1000x1200x200, meh.zaštite IP-54, kompletiran sljedećim materijalom:</t>
  </si>
  <si>
    <t>limitator 13,8 kW(isporuka HEP)</t>
  </si>
  <si>
    <t>sklopka DPX 125 R40A, 230V</t>
  </si>
  <si>
    <t>katodni odvodnik 0,5kV, VR7/280V</t>
  </si>
  <si>
    <t>sklopka ZUDS 40/0,03A</t>
  </si>
  <si>
    <t>sklopka ZUDS 25/0,03A</t>
  </si>
  <si>
    <t>tropolni automatski osigurač C32A</t>
  </si>
  <si>
    <t>tropolni automatski osigurač C25A</t>
  </si>
  <si>
    <t>tropolni automatski osigurač B16A</t>
  </si>
  <si>
    <t>automatski osigurač B6A</t>
  </si>
  <si>
    <t>uklopni sat za v.rasvjetu 230V, za šinu</t>
  </si>
  <si>
    <t>foto sonda sa luksomatom</t>
  </si>
  <si>
    <t>grebenasta sklopka ugradna 4G16-51-u, za šinu</t>
  </si>
  <si>
    <t>sklopnik R25-40, 230V, 4-polni</t>
  </si>
  <si>
    <t>automatski osigurač B10A</t>
  </si>
  <si>
    <t xml:space="preserve">automatski osigurač B16A </t>
  </si>
  <si>
    <t>automatski osigurač C6A</t>
  </si>
  <si>
    <t>automatski osigurač C10A</t>
  </si>
  <si>
    <t>stezaljke N i PE,ostali sitni spojni materijal</t>
  </si>
  <si>
    <r>
      <t>Dobava i polaganje napojnog voda od PMO do RP metv., klasa izolacija Uo/U=0,6/1kV, tip 5xP/F10 mm</t>
    </r>
    <r>
      <rPr>
        <vertAlign val="superscript"/>
        <sz val="10"/>
        <rFont val="Arial CE"/>
        <family val="2"/>
        <charset val="238"/>
      </rPr>
      <t>2</t>
    </r>
    <r>
      <rPr>
        <sz val="10"/>
        <rFont val="Arial CE"/>
        <family val="2"/>
        <charset val="238"/>
      </rPr>
      <t>, sa predhodnim dubljenjem zida.</t>
    </r>
  </si>
  <si>
    <t>Dobava i ugradnja u zid prizemlja plas.ormara sa Cu sabirnicom 40x5 mm za izjednačenje potencijala.Na sabirnicu opremljenu sa osam vijčanih mjesta,spojiti na temeljni uzemljivač i glavne cjevovode:</t>
  </si>
  <si>
    <r>
      <t>vod P/F 25 mm</t>
    </r>
    <r>
      <rPr>
        <vertAlign val="superscript"/>
        <sz val="10"/>
        <rFont val="Arial CE"/>
        <family val="2"/>
        <charset val="238"/>
      </rPr>
      <t>2</t>
    </r>
  </si>
  <si>
    <r>
      <t>vod P/F 16 mm</t>
    </r>
    <r>
      <rPr>
        <vertAlign val="superscript"/>
        <sz val="10"/>
        <rFont val="Arial CE"/>
        <family val="2"/>
        <charset val="238"/>
      </rPr>
      <t>2</t>
    </r>
  </si>
  <si>
    <r>
      <t>vod P/F 10 mm</t>
    </r>
    <r>
      <rPr>
        <vertAlign val="superscript"/>
        <sz val="10"/>
        <rFont val="Arial CE"/>
        <family val="2"/>
        <charset val="238"/>
      </rPr>
      <t>2</t>
    </r>
  </si>
  <si>
    <t>pribor za spajanje, odgovarajuće obujmice, vijci, podložne pločice i dr</t>
  </si>
  <si>
    <t>Dobava i montaža iznad spuštenog stropa limenog perforiranog kanala, sa original priborom.Kanale konduktivno i kvalitetno spojiti na uzemljivač.</t>
  </si>
  <si>
    <t>PK-100</t>
  </si>
  <si>
    <t>PK-50</t>
  </si>
  <si>
    <t>Dobava i montaža iznad spuštenog stropa i po zidu PVC kanala, sa original priborom.</t>
  </si>
  <si>
    <t>PVC 20x30</t>
  </si>
  <si>
    <t>PVC 30x40</t>
  </si>
  <si>
    <t>Dobava i montaža po zidu PNT cijevi, sa original priborom.</t>
  </si>
  <si>
    <t>PNT 16</t>
  </si>
  <si>
    <t>PNT 25</t>
  </si>
  <si>
    <t>9</t>
  </si>
  <si>
    <t>10</t>
  </si>
  <si>
    <t>11</t>
  </si>
  <si>
    <t>UKUPNO A2: RAZDJELNICI I MJERENJE</t>
  </si>
  <si>
    <t>UKUPNO A1+A2</t>
  </si>
  <si>
    <t>B</t>
  </si>
  <si>
    <t>EL.INSTALACIJA MRTVAČNICA</t>
  </si>
  <si>
    <t>Dobava,polaganje i spajanje rasvjetnog mjesta sa potrebnim dubljenjem zida, ugradnjom PVC cijevi 13,5mm, na odgovarajuće nosače i ugradnjom kabela FG70R 3,4,5x1,5 mm2 komplet sa razvodnim i spojnim materijalom u sanitarijama. Dužina voda 8 m.</t>
  </si>
  <si>
    <t>Isto kao stavka 1.samo četiri svjetiljke u natkrivenom predprostoru, dužina 28 m, uključivanje senzorom pokreta</t>
  </si>
  <si>
    <t>Isto kao stavka 1.samo osam svjetiljki prijem i priprema, dužina 20 m, uključivanje običnom sklopkom</t>
  </si>
  <si>
    <t>Isto kao stavka 1.samo dvije svjetiljke u prijem i priprema lijesa dužina voda 15 m, kabel FG70R 3x1,5mm2 , uključivanje izmjeničnim sklopkama na ulazu.</t>
  </si>
  <si>
    <t>Isto kao stavka 1.samo dvije svjetiljke u sobi obitelji pokojnika dužina voda 20 m, kabel FG70R 3x1,5mm2 , uključivanje serijskom sklopkom na ulazu.</t>
  </si>
  <si>
    <t xml:space="preserve">Isto kao stavka 1.samo dvije svjetiljke u hodniku, uključivanje običnom sklopkom, dužina 12 m, </t>
  </si>
  <si>
    <t>Isto kao stavka 1. samo svjetiljka u sobi svećenika, dužine 15 m, uključivanje sklopkom</t>
  </si>
  <si>
    <t>Isto kao stavka 1. samo dvije svetiljke u WC/garderoba, dužine 19 m, uključivanje izmjeničnim sklopkama</t>
  </si>
  <si>
    <t>Isto kao stavka 1. samo dvije svjetilje u ulazu i na trijemu, dužine 12 m, uključivanje serijskom sklopkom</t>
  </si>
  <si>
    <t>Isto kao stavka 1. samo zidna svjetiljka u ulaznom hodniku, prema oproštajnim dvoranama, dužine 12 m, uključivanje običnom sklopkom</t>
  </si>
  <si>
    <t>Isto kao stavka 1. samo rasvjeta oproštajnog prostora, kabel FG70R 3x1,5 mm2 sa šest zidnih dekorativnih svjetiljki. Dužina voda 20 m. uključivanje serijskom sklopkom.</t>
  </si>
  <si>
    <t>Isto kao stavka 1. samo rasvjeta oproštajnog prostora, kabel FG70R 3x1,5 mm2 sa šest zidnih dekorativnih svjetiljki. Dužina voda 24 m. uključivanje serijskom sklopkom.</t>
  </si>
  <si>
    <t>Isto kao stavka 1. samo rasvjeta natkriveni trijem ispred oproštajnog prostora, kabel FG70R 3x1,5 mm2 sa dvije zidne dekorativne svjetiljke. Dužina voda 18 m. uključivanje serijskom sklopkom.</t>
  </si>
  <si>
    <t>Isto kao stavka 1. samo panik rasvjeta, kabel FG70R 3x1,5 mm2 u hodniku i iznad ulaza-izlaza iz prostora. Dužina voda 10 m.</t>
  </si>
  <si>
    <t xml:space="preserve">Za materijal koji se može iskoristiti ili ponovno upotrijebiti nadzorni inženjer  će odrediti mjesto privremenog odlaganja. Materijali moraju biti odloženi na način da ne ometaju radove. Izvođač treba očistiti i  čuvati materijal do njegove primopredaje ovlaštenoj tvrtki za oporabu i zbrinjavanje materijala, odnosno za danje korištenje.  </t>
  </si>
  <si>
    <t>Izvođač treba isplanirati i izvesti radove tako da spriječi oštećenja postojećih objekata, zaštiti ljude i objekte i da osigura sigurne radne uvjete.  Radovi se trebaju izvoditi u skladu sa svim zdravstvenim i sigurnosnim propisima.</t>
  </si>
  <si>
    <t>HRN. U.B1.010.  Uzimanje uzoraka</t>
  </si>
  <si>
    <t>HRN. U.B1.012.  Određivanje vlažnosti tla</t>
  </si>
  <si>
    <t>HRN. U.B1.014.  Određivanje specifične težine tla</t>
  </si>
  <si>
    <t>HRN. U.B1.016.  Određivanje zapreminske težine tla</t>
  </si>
  <si>
    <t>HRN. U.B1.018.  Određivanje granulometrijskog sastava</t>
  </si>
  <si>
    <t>HRN. U.B1.020.  Određivanje granice tečenja i valjanja</t>
  </si>
  <si>
    <t>HRN. U.B1.024.  Određivanje sadržaja sagorivih i organskih materija tla</t>
  </si>
  <si>
    <t>Obračun po m3 nasipanog i zbijenog materijala.</t>
  </si>
  <si>
    <t>PRIPREMNI RADOVI I UKLANJANJA</t>
  </si>
  <si>
    <t>BETONSKI I ARMIRANO-BETONSKI RADOVI</t>
  </si>
  <si>
    <t>OPĆI UVJETI ZA BETONSKE I ARMIRANOBETONSKE RADOVE</t>
  </si>
  <si>
    <r>
      <rPr>
        <b/>
        <sz val="10"/>
        <rFont val="Arial"/>
        <family val="2"/>
        <charset val="238"/>
      </rPr>
      <t>Hidroizolacija od sintetičke membrane na bazi PVC-a i TPO-a</t>
    </r>
    <r>
      <rPr>
        <sz val="10"/>
        <rFont val="Arial"/>
        <family val="2"/>
      </rPr>
      <t xml:space="preserve">
Proizvođač kao Sika sa svojim sestrinskim tvrtkama Sarnafil, Trocal i Sucoflex </t>
    </r>
  </si>
  <si>
    <t xml:space="preserve">Kod polaganja hidroizolacije PVC folijom  i (TPO prema DIN 16 726) potrebno je osigurati izvedbu svih slojeva prema uputstvu proizvođača. Za ravni tzv. obrnuti krov treba izvesti beton za pad na stropnoj konstrukciji s površinom koja mora biti ravna, suha, bez oštrih ispupčenja, brazgotina i gnijezda. </t>
  </si>
  <si>
    <t>Eventualne fuge u podlozi moraju biti zapunjene kitom, odnosno mortom za reprofiliranje i u istoj ravnini s podlogom.</t>
  </si>
  <si>
    <t>*transportne troškove materijala,</t>
  </si>
  <si>
    <t>*obilježavanje mjesta zidanja</t>
  </si>
  <si>
    <t>*zaštitu zidova od utjecaja vrućine, hladnoće i atmosferskih nepogoda,</t>
  </si>
  <si>
    <t>*čišćenje prostorija i zidnih površina po završetku zidanja, te uklanjanje otpadaka.</t>
  </si>
  <si>
    <t>ŽBUKANJE</t>
  </si>
  <si>
    <t>Pijesak za žbukanje mora biti čist od organskih primjesa, oštar i prosijan, a vapno hidratizirano. Za upotrebu cementnog i produžnog morta upotrijebiti sporo vezajući portland cement PC-350.</t>
  </si>
  <si>
    <t>Žbukanje zidova, stropova te stupova vršiti u pogodno vrijeme, kad su isti potpuno suhi. Po velikoj zimi i vrućini treba izbjegavati žbukanje, jer tada može doći do smrzavanja odnosno pucanja uslijed prebrzog sušenja.</t>
  </si>
  <si>
    <t xml:space="preserve">Prije žbukanja treba plohe dobro očistiti, a naročito spojnice koje moraju biti udubljene cca 2 cm od plohe zida. Prije početka žbukanja plohe dobro navlažiti, a naročito kad se žbuka sa cementnim mortom. Betonske i armirano betonske  dijelove prije žbukanja treba poprskati sa rijetkim cementnim mortom. Isto vrijedi za fasadne plohe koje se žbukaju.
</t>
  </si>
  <si>
    <t>Finu žbuku izraditi tako, da površina bude posve ravna i glatka, a uglove i bridove, te spojeve zida i stropa izvesti oštro, ukoliko u troškovniku nije drugačije označeno. Na svim bridovima koji se žbukaju produžnom žbukom ugraðuju se kutni štitnici od aluminija, na vanjskoj žbuci od nehrđajućeg čelika, koji su uključeni u jediničnu cijenu.</t>
  </si>
  <si>
    <t>Za rabiciranje upotrijebiti rabic pletivo od pocinčane žice 0,7 do 1 mm, a gustoća polja rabic pletiva 10 mm. Pletivo može biti kvadratično i višekutno.</t>
  </si>
  <si>
    <t xml:space="preserve">Strojno žbukanje gips-vapnenom žbukom
Kod strojnog žbukanja prskanjem nanosi se samo jedan sloj žbuke ukupne debljine cca 1,5 cm. Da bi se postigla ravna površina ožbukanih zidova potrebno je predhodno na zid pričvrstiti vodilice i kutnike za bridove od pocinčanog lima, koji ujedno služe za formiranje ravnih i pravilnih bridova. Vodilice i kutni profili uključeni su u jediničnu cijenu žbukanja zidova. </t>
  </si>
  <si>
    <t>Nepropisno ožbukani zidovi i stropovi moraju se ispraviti bez prava naplate.
Betonske plohe moraju prije žbukanja biti obrađene tako da se žbuka dobro prihvati
na betonsku površinu štokanjem i špricanjem cem. mlijekom, ili nanošenjem impregnacijskog sredstva.</t>
  </si>
  <si>
    <t>Sav materijal mora odgovarati važećim standardima.</t>
  </si>
  <si>
    <t>Beton se mora ugrađivati prema određenom planu. Svaki započeti betonski odsjek, konstruktivni dio ili element objekta, mora biti izbetoniran u skladu sa programom betoniranja i pravilima struke, bez obzira na uvjete izvođenja radova kao što su na primjer radno vrijeme, brze vremenske promjene, kvarovi pojedinih uređaja mehanizacije, poteškoće u transportu i sl. Isključenje negativnih utjecaja i drugih rizika na kvalitetu betona nužno je predvidjeti programom betoniranja i osigurati alternativna rješenja za slučaj da se oni pojave.</t>
  </si>
  <si>
    <t>Zabranjeno je korigiranje vode u svježem betonu bez prisustva tehnologa betona.</t>
  </si>
  <si>
    <t>Prije betoniranja treba oplatu polijevati kod čega se treba paziti da voda ne uđe u svježi beton.</t>
  </si>
  <si>
    <t>Svježi beton mora se ugrađivati vibriranjem u slojevima čija debljina ne smije biti veća od 50cm. Sloj betona, koji se ugrađuje, mora vibriranjem biti dobro spojen s prethodnim donjim slojem betona. Beton treba ubacivati što bliže njegovom konačnom položaju u konstrukciji. Svaki započeti konstruktivni dio ili element mora biti izbetoniran neprekinuto u započetom opsegu. 
Kod betoniranja smiju se prekidi i radni spojevi, izvesti prema pravilima struke, osim onih prekida koji su definirani projektom te s eu tom slučaju smiju izvesti samo na mjestima koja su projektom određena i na način određen projektom. Na prekidima mora biti ostvarena dobra prionjivost starog i novog betona, a sam spoj mora biti vodonepropustan.
Da bi se spriječilo, kod vidljivih površina betona, naknadno provlaživanje i kristalizacija zbog procjedne vode, na mjestima prekida betoniranja, potrebno je površine radnih reški prije nastavka betoniranja premazati sredstvom za vezu starog i novog betona držeći se u svemu upute proizvođača.</t>
  </si>
  <si>
    <t>UGRAĐIVANJE BETONA U POSEBNIM UVJETIMA</t>
  </si>
  <si>
    <t>UKUPNO C1:</t>
  </si>
  <si>
    <t>C2</t>
  </si>
  <si>
    <t>PANIK RASVJETA</t>
  </si>
  <si>
    <r>
      <t>Dobava, ugradnja i spajanje ugradno-nadgradne jednostrane/sigurnosne/protupanične svjetiljke za pojedinačno napajanje s automatskim adresiranjem svjetiljke, prema DIN VDE 0108 i HRN EN 60598, Dio 2.22, sa izvorom LED 1,6W, osvjetljenost piktograma &gt;500cd/m</t>
    </r>
    <r>
      <rPr>
        <vertAlign val="superscript"/>
        <sz val="9"/>
        <color indexed="8"/>
        <rFont val="Arial"/>
        <family val="2"/>
        <charset val="238"/>
      </rPr>
      <t>2</t>
    </r>
    <r>
      <rPr>
        <sz val="9"/>
        <color indexed="8"/>
        <rFont val="Arial"/>
        <family val="2"/>
      </rPr>
      <t xml:space="preserve">, E=23m, autonomije 3h, IP40, uključujući i pribor
</t>
    </r>
  </si>
  <si>
    <t xml:space="preserve">     kom</t>
  </si>
  <si>
    <t>Ispitivanje instalacije i uređaja sigurnosne i protupanične rasvjete, puštanje u rad te izdavanje protokola o upuštanju,  educiranje korisnika</t>
  </si>
  <si>
    <t>UKUPNO C2:</t>
  </si>
  <si>
    <t>UKUPNO C1+C2:</t>
  </si>
  <si>
    <t>D</t>
  </si>
  <si>
    <t>INSTALACIJA OZVUČENJA</t>
  </si>
  <si>
    <t>panel pojačala/predpojačalo,5 ulaza mic/line 120W/200V100 K</t>
  </si>
  <si>
    <t>digitalni prijemnik, RSD, preset</t>
  </si>
  <si>
    <t>CD/DVD -reproduktor</t>
  </si>
  <si>
    <t>spojni kabeli, konektori, sitni spojni i montažni pribor i materijal, te naponske letve</t>
  </si>
  <si>
    <t>3</t>
  </si>
  <si>
    <t>Dobava i montaža priključnice za mikrofon pž. na natkrivenoj terasi h=0,8m od poda</t>
  </si>
  <si>
    <t>6</t>
  </si>
  <si>
    <r>
      <t>Dobava i polaganje kabela PP/J 2x2,5 mm</t>
    </r>
    <r>
      <rPr>
        <vertAlign val="superscript"/>
        <sz val="10"/>
        <rFont val="Arial CE"/>
        <charset val="238"/>
      </rPr>
      <t>2</t>
    </r>
    <r>
      <rPr>
        <sz val="10"/>
        <rFont val="Arial CE"/>
        <family val="2"/>
        <charset val="238"/>
      </rPr>
      <t xml:space="preserve"> u već postavljene PVC cijevi za potrebe ozvučenje.</t>
    </r>
  </si>
  <si>
    <t>7</t>
  </si>
  <si>
    <t>Dobava i polaganje mikrofonskog kabela  u već postavljene PVC cijevi od priključnice do razglasne centrale sa original konektorem</t>
  </si>
  <si>
    <t>8</t>
  </si>
  <si>
    <t>Podešavanje instalacije ozvučenja, ispitivanje i izdavanje protokola, puštanje u pogon, obuka poslužitelja, teh.dokumentacija.</t>
  </si>
  <si>
    <t>Podešavanje instalacije, ispitivanje i izdavanje protokola, puštanje u pogon, teh.dokumentacija, ozvučenja.</t>
  </si>
  <si>
    <t>UKUPNO D:</t>
  </si>
  <si>
    <t>E</t>
  </si>
  <si>
    <t>INSTALACIJA ZAŠTITE OD MUNJE</t>
  </si>
  <si>
    <t xml:space="preserve">Dobava i polaganje u betonsku podlogu u zgradi FeZn trake 40x4mm sa spajanjem u temeljnoj ploči križnom spojnicom 90x90. </t>
  </si>
  <si>
    <t>Dobava i izvedba odvoda sa polaganjem okruglog vodiča Al fi 8 mm od krova do visine MRS(1,7) na original nosače za zid. Dužina 3 m.</t>
  </si>
  <si>
    <t>Dobava i izvedba zemnog uvodnika od MRS do  uzemljivača u betonu traku 30x4 mm u dužini od 5 m,sa spajanjem na uzemljivač križnom spojnicom 90x90.</t>
  </si>
  <si>
    <t>Dobava i izvedba spoja sa uzemljivačem trake FeZn 30x4 mm, do PMO, povezana na uzemljivač križnom spojnicom. Dužina trake 4 m.</t>
  </si>
  <si>
    <t>Dobava i izvedba spoja konstrukcije metalnih vrata, prozora, ograde na terasi na uzemljivač. Spoj izvesti varenjem na konstrukciju trake FeZn 25x4mm a na uzemljivač križnom spojnicom.</t>
  </si>
  <si>
    <t>Povezivanje temeljnog uzemljivača na hladnjače trakom FeZn 30x4mm, na nosače za beton, prosječne dužine 10m. Spoj izvesti varenjem na vodilice i križnom spojnicom na temeljni uzemljivač.</t>
  </si>
  <si>
    <t>Dobava i montaža original stezaljke za horizontalni oluk.</t>
  </si>
  <si>
    <t>Dobava i montaža tipske obujmice za oluk.</t>
  </si>
  <si>
    <t>Dobava i montaža kutije za MRS ugradne.</t>
  </si>
  <si>
    <t>Dobava i montaža križnih spojnica 90x90 za u betonu, koje zaliti bitumenom.</t>
  </si>
  <si>
    <t>Dobava i izvedba prihvatnog voda po ravnom djelu krova na original nosačima (kockama)-nosač na svaki metar, Al okruglim vodičem fi 8 mm.</t>
  </si>
  <si>
    <t>Dobava i spajanje lovećih palica sustava zaštite od munje h=1,5m komplet sa pričvrsnim, sidrenim i spojnim priborom i materijalom te spojem na krovne vodove. U stavci uključiti sve potrebe radnje potrebne za sidrenje i spajanje palica, te vodič Al F8mm za spoj krovnih vodova i vrhova lovećih palica. Prije narudžbe potrebno provjeriti visinu štićene opreme te prema tome prilagoditi i visinu samih palica.</t>
  </si>
  <si>
    <t>Mjerenje otpora uzemljivača i izdavanje revizione knjige.</t>
  </si>
  <si>
    <t>UKUPNO E:</t>
  </si>
  <si>
    <t>EL.PRIKLJUČAK  MJERENJE  I  RAZVOD</t>
  </si>
  <si>
    <t>EL.INSTALACIJA OZVUČENJA</t>
  </si>
  <si>
    <t xml:space="preserve">- dvokratni osnovni premaz prema uvjetima antikorozivne zaštite u radionici, popravak antikorozivne zaštite iza montaže te kompletnu zaštitu sa završnom obradom ličenjem, plastificiranjem ili eloksiranjem ako je to u stavci određeno, </t>
  </si>
  <si>
    <t>- slijepe okvire potrebne za montažu elemenata</t>
  </si>
  <si>
    <t>- sve horizontalne i vertikalne transporte do mjesta montaže,</t>
  </si>
  <si>
    <t xml:space="preserve">- potrebnu radnu skelu </t>
  </si>
  <si>
    <t>- troškove zaštite na radu,</t>
  </si>
  <si>
    <t>- izrada radioničkih nacrta i detalja,</t>
  </si>
  <si>
    <t>-  troškove radne snage za kompletan rad opisan u troškovniku,</t>
  </si>
  <si>
    <t>-  sve horizontalne i vertikalne transporte do mjesta montaže,</t>
  </si>
  <si>
    <t>- potrebnu radnu skelu (izuzima se fasadna skela),</t>
  </si>
  <si>
    <t>NAPOMENA:</t>
  </si>
  <si>
    <t>U cijeni pojedine stavke treba obuhvatiti skele (osim fasadne), dobavu i ugradnju materijala - osnovnog i pomoćnog, sve pripremne i međufaze rada potrebne za korektno dovršenje stavke prema pravilima struke i važećim propisima bez obzira da li je sve to napomenuto u pojedinoj stavci, sav potreban okov, spojni i pričvrsni materijal renomiranih proizvođača, ev. sekundarne potrebne podkonstrukcije, izradu radioničkih nacrta, razradu detalja u fazi izvođenja, uredno izvedene međusobne spojeve pojedinih stavaka unutar ove grupe radova ili raznovrsnih grupa radova, izvedbu u skladu sa statičkim proračunom, izvedbenim nacrtima, shemama, detaljnim izmjerama na licu mjesta i dodatnoj uputi projektanta, čišćenje po završenom radu.</t>
  </si>
  <si>
    <t>U cijeni stavaka uključeno je i predočenje uzoraka materijala projektantu, ostakljenje, svi potrebni opšavi za spojeve sa okolnim konstrukcijama</t>
  </si>
  <si>
    <t xml:space="preserve">"Izvođač je dužan prije izvođenja napraviti uzorak materijala u mjerilu 1:1 prema izboru projektanta.
Izvođač je dužan osigurati transport i ugradnju elemenata bez oštećenja.
</t>
  </si>
  <si>
    <t>Sve mjere ugradbe kao i broj komada prije izrade kontrolirati u naravi. "</t>
  </si>
  <si>
    <t>Za protupožarne elemente je obavezan valjani hrvatski certifikat prema HRN-DIN 4102.</t>
  </si>
  <si>
    <t>Radovi predviđeni ovim troškovnikom izvode se u skladu sa glavnim i izvedbenim projektom konstrukcije te radioničkim nacrtima čelične konstrukcije.</t>
  </si>
  <si>
    <t>S izvođenjem čelične konstrukcije smije se započeti isključivo nakon ovjere radioničke dokumentacije od strane projektanta konstrukcije.</t>
  </si>
  <si>
    <t>Kako bi se osigurala tražena kvaliteta, izrada i montaža čelične konstrukcije mora se povjeriti izvođačkoj firmi koja je certificirana za izvođenje čeličnih konstrukcija sukladno HRN EN 1090.</t>
  </si>
  <si>
    <t>Cijenom moraju biti obuhvaćeni svi troškovi vezani na nabavu i izradu (u skladu s projektnom dokumentacijom) kao i svi ostali potrebni (direktni i indirektni) radovi, postupci i materijali neophodni za ispravnu izvedbu i montažu konstrukcije.</t>
  </si>
  <si>
    <t>Jedinična cijena treba obuhvatiti:</t>
  </si>
  <si>
    <t>HRN U.F2.025</t>
  </si>
  <si>
    <t>- ispitivanje vratiju prema standardnom razvoju požara  HRN U.J.160</t>
  </si>
  <si>
    <t>Ugradnja</t>
  </si>
  <si>
    <t>KERAMIČARSKI RADOVI</t>
  </si>
  <si>
    <t>REKAPITULACIJA OBRTNIČKIH RADOVA</t>
  </si>
  <si>
    <t>7.</t>
  </si>
  <si>
    <t>8.</t>
  </si>
  <si>
    <t>ZEMLJANI RADOVI</t>
  </si>
  <si>
    <t>m3</t>
  </si>
  <si>
    <t>B/</t>
  </si>
  <si>
    <t>RAD</t>
  </si>
  <si>
    <t xml:space="preserve">U kalkulaciji rada treba uključiti sav rad, kako glavni tako i pomoćni, te sav unutarnji transport kao i čišćenje prostora u tijeku radova te odvoz šute i viška materijala s gradilišta. </t>
  </si>
  <si>
    <t>Ujedno treba uključiti sav rad oko zaštite gotovih konstrukcija i dijelova objekta od štetnog utjecaja vrućine, hladnoće i sl.</t>
  </si>
  <si>
    <t>C/</t>
  </si>
  <si>
    <t xml:space="preserve">Sve vrste skele bez obzira na visinu ulaze u jediničnu cijenu pojedinog rada osim fasadne skele koja se obračunava za predviđeni rok trajanja radova svih učesnika na gradnji. </t>
  </si>
  <si>
    <t xml:space="preserve">Skela mora biti na vrijeme postavljena kako ne bi nastao zastoj u radu. Pod pojmom skela podrazumjeva se i prilaz istoj, te ograda. Kod zemljanih radova u jediničnu cijenu ulaze razupore, te mostovi za prebacivanje iskopa većih dubina. </t>
  </si>
  <si>
    <t>D/</t>
  </si>
  <si>
    <t>Kod izrade oplate predviđeno je podupiranje, uklještenja, te postave i skidanje iste. U cijenu ulazi kvašenje oplate prije betoniranja, kao i mazanje limenih kalupa i sl.</t>
  </si>
  <si>
    <t>Po završetku betoniranja, sva se oplata nakon određenog vremena mora očistiti i sortirati.</t>
  </si>
  <si>
    <t xml:space="preserve">E/ </t>
  </si>
  <si>
    <t>Ukoliko nije u pojedinoj stavci dat način obračuna radova, treba se u svemu pridržavati prosječnih normi u građevinarstvu.</t>
  </si>
  <si>
    <t>F/</t>
  </si>
  <si>
    <t>Ukoliko je u ugovoreni termin izvršenja objekta uključen i zimski odnosno ljetni period, to se neće posebno izvoditelju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</si>
  <si>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To isto vrijedi i za zaštitu radova tokom ljeta od prebrzog sušenja uslijed visoke temperature. Ukoliko dođe do kašnjenja u dinamici krivnjom izvoditelja, dodatne troškove pri radu na niskim temperaturama snosi izvoditelj.</t>
  </si>
  <si>
    <t>G/</t>
  </si>
  <si>
    <t>Na jediničnu cijenu radne snage izvoditelj ima pravo zaračunati faktor prema postojećim gospodarskim instrumentima na osnovu zakonskih propisa.</t>
  </si>
  <si>
    <t>Povrh toga izvođač će faktorom obuhvatiti i slijedeće radove, koji se neće zasebno obračunavati kao naknadni rad, i to:</t>
  </si>
  <si>
    <t>H/</t>
  </si>
  <si>
    <t>Za naknadne radove čiji opisi se ne nalaze u troškovniku, a koji se imaju izvesti po nalogu nadzornog inženjera, obračun se vrši po stvarnim troškovima rada i materijala.</t>
  </si>
  <si>
    <t>Za naknadne radove čiji se opisi nalaze u ugovornom troškovniku primjenjivati će se ugovorne jedinične cijene.</t>
  </si>
  <si>
    <t>Sva odstupanja stvarno izvedenih količina u odnosu na količine predviđene projektantskim troškovima (+ ili -) obračunati će se prema stvarno izvršenim radovima što će se sporazumno rješiti između predstavnika izvođača i nadzornog inženjera odnosno investitora.</t>
  </si>
  <si>
    <t>Svaka grupa radova u troškovniku ima svoje opće uvjete koji SU SASTAVNI DIO SVAKE POJEDINE STAVKE. Sve što je navedeno u njima, a nije u pojedinačnom opisu stavke smatra se uključenim u jediničnu cijenu.</t>
  </si>
  <si>
    <t>UREĐENJE GRADILIŠTA</t>
  </si>
  <si>
    <t>Izvođač je dužan bez posebne naknade izraditi elaborat izvedenog stanja za građevinsko-obrtničke te sve instalaterske radove. Trošak izrade elaborata izvođač treba ukalkulirati u jediničnu cijenu. Elaborat je izvođač dužan predati u 6 primjeraka na papiru, te 3x kao dwg nacrt sa prilozima na CD-u.</t>
  </si>
  <si>
    <t>Izvođač je dužan uz shemu organizacije gradilišta dostaviti i spisak sve mehanizacije i opreme koja će biti na raspolaganju gradilišta, te satnice za rad i upotrebu svakog stroja,
Izvođač je dužan bez posebne naplate osigurati investitoru i projektantu potrebnu pomoć kod obilaska gradilišta i nadzora, uzimanju uzoraka i sl., potrebnim pomagalima i ljudima.</t>
  </si>
  <si>
    <t>SKELE</t>
  </si>
  <si>
    <t>OPLATA</t>
  </si>
  <si>
    <t>OBRAČUN</t>
  </si>
  <si>
    <t>ZIMSKI I LJETNI RAD</t>
  </si>
  <si>
    <t>FAKTORI</t>
  </si>
  <si>
    <t>NAKNADNI RADOVI</t>
  </si>
  <si>
    <t>Nikakvi režijski sati niti posebne naplate po navedenim radovima neće se posebno priznati, jer sve ovo mora biti uključeno faktorom u jediničnu cijenu.
Prema ovom uvodu i opisu stavaka i grupi radova treba sastaviti jediničnu cijenu za svaku stavku troškovnika.
Ovo važi za sve radove s time, što glavni izvoditelj radova prima kao naknadu određeni postotak na ime pokrića režijskih troškova na fakturne iznose, a što se mora regulirati ugovorom.</t>
  </si>
  <si>
    <t>kompletnu režiju gradilišta, uključujući dizalice, mostove, svu potrebnu mehanizaciju i sl.</t>
  </si>
  <si>
    <t>Pločice treba brusiti nakon rezanja, a polagati ih reška na rešku. Širinu reške definira glavni projektant. Za formiranje reške potrebno je koristiti plastične križiće širine prema opisu u pojedinoj stavci. Pri polaganju pločica, nakon završetka svakog reda pločice se peru uvijek odozgora prema dolje. Za rubove kod zida ugraditi rubne štitnike od inox-a ili Al profila sa zaobljenim rubovima.</t>
  </si>
  <si>
    <t>Kod polaganja pločica na pod ljepljenjem prethodno treba provjeriti ravninu poda. Kod odstupanja većih od 0,5 cm potrebno je izvesti sloj za izravnanje posebnom masom za izravnanje, a što će se utvrditi pregledom i upisom u građevinski dnevnik od strane nadzornog inženjera.</t>
  </si>
  <si>
    <t>Kvaliteta pločica treba odgovarati važećim standardima:</t>
  </si>
  <si>
    <t>HRN EN 101:2001,121:2001, 159:2001,14411:2008
HRN EN ISO 10545-1:2001, 10545-2:2001, 10545-3:2001, 10545-4:2001, 10545-5:2001, 10545-6:2001, 10545-7:2001, 10545-8:2001, 10545-9:2001, 10545-10:2001, 10545-11:2001, 10545-12:2001, 10545-13:2001, 10545-14:2001, 10545-15:2001, 10545-16:2001,                              
HRN CEN/TR 13548:2004,</t>
  </si>
  <si>
    <t>Nakon završenog polaganja pločica izvršiti fugiranje masom za fugiranje u boji po izboru projektanta.</t>
  </si>
  <si>
    <t>Masa za fugiranje pločica mora odgovarati normama: HRN EN 13888:2007, HRN EN 13888:2010.</t>
  </si>
  <si>
    <t>Sve spojeve izvesti sa originalnim komadima za prodore i uglove, te rubnim limovima istom metodom kao spajanje traka. Rubni lim je izrađen od obostrano pocinčanog čeličnog lima debljine 0,6 mm, koji je s jedne strane kaširan mekom hidroizolacijskom folijom debljine 0,8 mm.</t>
  </si>
  <si>
    <t xml:space="preserve">Na krovu koji ostaje izložen /vertikalna izolacija krovnih vijenaca, nadozida i sl. kao i sve horizontalne površine sa hidroizolacijskim završnim slojem/  izvodi se hidroizolacija trakama otpornim na UV zrake. </t>
  </si>
  <si>
    <t>To je izolacija od meke PVC folije ojačane sintetskim vlaknima, visoke otpornosti na temperaturna naprezanja. Polaže se mehaničkim pričvrščenjem prema uputi proizvođača s obradom spojeva i izvedbom detalja.</t>
  </si>
  <si>
    <t xml:space="preserve">Hidroizolaciona traka izrađena je od PVC-a sa uloškom od staklenih vlakana. Trake se polažu na podlogu bez fiksiranja specijalnim postupkom varenja tako da se trake spajaju međusobno preklopima širine 7 cm + 5 cm zone ze zavarivanje sa svake starne. Preklopi, prethodno suhi i očišćeni od prašine i masnoće, obostrano i istovremeno se plosnatim kistom premazuju posebnom lakohlapljivom otopinom, koja ima nisku točku zapaljivosti. Zatim se laganim pritiskom ruke ili mekim valjkom preklopi pritisnu i tako spajaju. Moguće je također spajanje izvršiti plinskim plamenikom. Pri tome treba paziti da se ne prekorači dozvoljena temperatura varenja, kojom bi došlo do oštećenja izolacije, odnosno u slučaju preniske temperature varenja ne postiže se potrebna kvaliteta spoja. Minimalna širina vara je 5 cm. Nakon varenja potrebno je provjeriti nepropusnost spoja posebnim aparatom upuhivanjem zraka u eventualne pukotine, koje onda treba naknadno popraviti varenjem plamenikom. 
</t>
  </si>
  <si>
    <t>Obračun izvedenih radova vrši se u cijelosti prema “Prosječnim normama u građevinarstvu”, a kao jedinica mjere uzima se m2, m1 ili komad.</t>
  </si>
  <si>
    <t>- uzimanje mjera na gradnji za izvedbu i obračun,</t>
  </si>
  <si>
    <t>- sav materijal, uključivo pomoćni,</t>
  </si>
  <si>
    <t>- dopremu na gradilište i uskladištenje,</t>
  </si>
  <si>
    <t>- ukupne troškove rada opisanog u troškovniku, uključujući rad u radionici i montažu na gradilištu</t>
  </si>
  <si>
    <t>- brtvljenja oko ugrađenih limenih elemenata</t>
  </si>
  <si>
    <t>- sve horizontalne i vertikalne transporte do mjesta ugradnje</t>
  </si>
  <si>
    <t>- potrebne skele, te kuke, užadi, ljestve (izuzima se fasadna skela)</t>
  </si>
  <si>
    <t>- poduzimanje mjera po Pravilniku o zaštiti na radu i drugim postojećim propisima,</t>
  </si>
  <si>
    <t xml:space="preserve">- označavanje mjesta za štemanje, dobava i ugradba pakni, obujmica i sl., odnosno ugradba limarije upucavanjem
</t>
  </si>
  <si>
    <t>- dobava i polaganje podložne ljepenke</t>
  </si>
  <si>
    <t>- čišćenje okoliša nakon završetka radova</t>
  </si>
  <si>
    <t>- svu štetu kao i troškove popravaka koji su posljedica nepažnje u toku izvedbe</t>
  </si>
  <si>
    <t>- troškove zaštite na radu</t>
  </si>
  <si>
    <t>- troškove atesta.</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</si>
  <si>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</si>
  <si>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15-20 cm  što se ne plaća posebno, već je to dio izolacije.</t>
  </si>
  <si>
    <t>Kod polaganja bitumenskih masa za izolaciju iste treba zagrijati do propisane temperature, prema uputstvu proizvođača, te mora biti otporna na tu temperaturu ukoliko se u samoj stavci troškovnika, obzirom na klimatske prilike, ne traži veća temperatura otpornosti ili se primjenjuje druga izolacija sa drugim svojstvima. Prije polaganja hidroizolacije provjeriti kvalitetu podloge.</t>
  </si>
  <si>
    <t>U cijenu materijala uključena je i cijena transportnih troškova bez obzira na prijevozno sredstvo sa svim prijenosima, utovarima i istovarima, te uskladištenje i čuvanje na gradilištu od unošenja (prebacivanje, zaštita i sl.), kao i davanje potrebnih uzoraka.</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</si>
  <si>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atesete predočiti nadzornom inženjeru.</t>
  </si>
  <si>
    <t>ARMIRAČKI RADOVI</t>
  </si>
  <si>
    <t>kg</t>
  </si>
  <si>
    <t>REKAPITULACIJA GRAĐEVINSKIH RADOVA</t>
  </si>
  <si>
    <t>1.</t>
  </si>
  <si>
    <t>2.</t>
  </si>
  <si>
    <t>3.</t>
  </si>
  <si>
    <t>4.</t>
  </si>
  <si>
    <t>5.</t>
  </si>
  <si>
    <t>6.</t>
  </si>
  <si>
    <t>OBRTNIČKI RADOVI</t>
  </si>
  <si>
    <t>IZOLATERSKI RADOVI</t>
  </si>
  <si>
    <t xml:space="preserve">Dobava, izrada i ugradnja unutarnjih jednokrilnih punih zaokretnih vrata. 
Vrata se sastoje od jednog punog glatkog krila u boji po izboru projektanta.
</t>
  </si>
  <si>
    <t xml:space="preserve">Ukupna visina 205 cm (uračunat odmak od poda 15 cm).
Vrata zaokretna, širine min. 70 cm, otvaraju se prema van. Vrata opremljena leptir bravom i kuglom u inox izvedbi, sa oznakom položaja slobodno - zauzeto i mogućnošću sigurnosnog otvaranja izvana. Vrata opremljena vješalicom za odlaganje odjeće. 
</t>
  </si>
  <si>
    <t>Stavka 1</t>
  </si>
  <si>
    <t>Stavka 2</t>
  </si>
  <si>
    <t>Stavka 3</t>
  </si>
  <si>
    <t>Stavka 4</t>
  </si>
  <si>
    <t>Stavka 5</t>
  </si>
  <si>
    <t>Stavka 6</t>
  </si>
  <si>
    <t>Stavka 7</t>
  </si>
  <si>
    <t>Stavka 8</t>
  </si>
  <si>
    <t>uzimanje mjera na gradilištu</t>
  </si>
  <si>
    <t>osnovni materijal - pločice</t>
  </si>
  <si>
    <t>rad i sav potreban pomoćni materijal - ljepilo, masa za fugiranje i sl.</t>
  </si>
  <si>
    <t>transportne troškove</t>
  </si>
  <si>
    <t>čiščenje prostorija po završenom radu sa uklanjanjem šute i otpadaka</t>
  </si>
  <si>
    <t>popravak štete učinjene na svojim ili tuđim radovima pri radu iz nepažnje.</t>
  </si>
  <si>
    <t>dovođenje struje, vode i plina od priključka na gradilištu do mjesta korištenja,</t>
  </si>
  <si>
    <t>davanje traženih uzoraka,</t>
  </si>
  <si>
    <t>zaštitu izvedenih radova,</t>
  </si>
  <si>
    <t>čišćenje izrađenih površina,</t>
  </si>
  <si>
    <t>Oplate moraju biti stabilne, otporne i dovoljno poduprte da se ne bi izvile ili popustile u bilo kojem pravcu. Moraju biti izrađene točno po mjerama označenim u crtežima plana oplate za pojedine dijelove konstrukcije koji će se betonirati sa svim potrebnim podupiračima.</t>
  </si>
  <si>
    <t>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sprečavaju deformacije.</t>
  </si>
  <si>
    <t>Za oplatu se ne smiju koristiti takvi premazi koji se ne bi mogli oprati s gotovog betona ili bi nakon pranja ostale mrlje na tim površinama.</t>
  </si>
  <si>
    <t>Kod polaganja keramičkih pločica ljepljenjem potrebno je pripremiti podlogu, tj. očistiti od prašine i masnoća. Prema uputstvu proizvođača ljepila pripremiti smjesu, a zatim je nanositi na podlogu prvo ravnom, onda nazubljenom lopaticom kako bi se dobila točna optimalna debljina sloja ljepila. Pločicu utisnuti u ljepilo. Prije izvedbe opločenja pregledati podloge. U slučaju neadekvatne zidne podloge (žbuka) prije ljepljenja pločica treba podlogu impregnirati adekvatnim premazom što ide na teret izvođača zidarskih radova.</t>
  </si>
  <si>
    <t>Ljepilo mora odgovarati važećem standardu HRN EN 12004:2008</t>
  </si>
  <si>
    <t>Razastiranje i planiranje humusnog sloja po okućnici i višem dijelu ravnog krova zgrade, u debljini 30 cm. Koristi se humus deponiran na gradilištu.</t>
  </si>
  <si>
    <t>Utovar i odvoz šute i otpadnog materijala, ambalaže i sl. na deponiju.</t>
  </si>
  <si>
    <t>OPREMA</t>
  </si>
  <si>
    <t xml:space="preserve">Dobava materijala, transport i ugradnja. </t>
  </si>
  <si>
    <t xml:space="preserve">Zidanje nosivih zidova debljine 25 cm, blok-opekom s vertikalnim šupljinama (porotherm), MO 15, u produženom mortu MM 5. Uključiti odgovarajuću skelu. Visina do 3 m. </t>
  </si>
  <si>
    <t xml:space="preserve">Zidanje nosivih zidova debljine 30 cm, blok-opekom s vertikalnim šupljinama (porotherm), MO 15, u produženom mortu MM 5. Uključiti odgovarajuću skelu. Visina preko 3 m. </t>
  </si>
  <si>
    <t>Žbukanje stropova produžnom žbukom, kao podloga za ličenje. Visina preko 3 m.</t>
  </si>
  <si>
    <t>Jedinične cijene primjenjivati će se na izvedene količine bez obzira u kojem postotku iste odstupaju od količine u troškovniku.</t>
  </si>
  <si>
    <t>Izvedeni radovi moraju u cijelosti odgovarati opisu iz troškovnika, a u tu svrhu investitor ima pravo zatražiti izvođača uzorke, koji se čuvaju u upravi gradilišta, te izvedeni radovi moraju istima u potpunosti odgovarati.</t>
  </si>
  <si>
    <t>Jediničnom cijenom treba obuhvatiti sve elemente, kako slijedi:</t>
  </si>
  <si>
    <t>A/</t>
  </si>
  <si>
    <t>MATERIJAL</t>
  </si>
  <si>
    <t>Pod tim nazivom se podrazumjeva cijena materijala tj. dobavna cijena i to kako glavnog materijala, tako i pomoćnog, veznog materijala i sl., a upotrebljeni materijal, kojeg izvođač dobavlja i ugrađuje, mora odgovarati standardima (HRN) i za iste podastrijeti važeće certifikate i  isprave o sukladnosti i to prije početka pojedinih radova. Sve materijale izvođač mora redovno i pravovremeno dobaviti da ne dođe do zastoja u građenju.</t>
  </si>
  <si>
    <t>Dobava, ugradnja i zaštita betona za estrih debljine 6 cm.</t>
  </si>
  <si>
    <t>Eventualne izmjene materijala ili način izvedbe hidroizolacije tokom gradnje moraju se napraviti isključivo pismenim dogovorom s projektantom i nadzornim inženjerom.</t>
  </si>
  <si>
    <t>Ako se stavkom troškovnika traži materijal koji nije obuhvaćen važećim normativima, mora se izvesti u svemu prema naputku proizvođača, te garancijom i atestima ovlaštenih ustanova.</t>
  </si>
  <si>
    <t>Ukoliko se naknadno ustanovi nesolidna izvedba, tj. pojave se prodori vode, izvoditelj mora izvesti sanaciju hidroizolacije na svoj trošak. 
Ako izvoditelj tijekom sanacije hidroizolacije na bilo koji način ošteti ili mora oštetiti ostale dijelove građevine, izvoditelj snosi sve troškove i te sanacije.</t>
  </si>
  <si>
    <t>Obračun se vrši prema postojećim normama GN 560-100.</t>
  </si>
  <si>
    <t>Jedinična cijena hidroizolaterskih radova sadrži:</t>
  </si>
  <si>
    <t>*sav materijal s troškovima transporta, te alat i strojeve,</t>
  </si>
  <si>
    <t>*čišćenje ploha prije izvedbe hidroizolacije sa zalijevanjem reški,</t>
  </si>
  <si>
    <t>*poduzimanje svih mjera zaštite na radu i drugih važećih propisa,</t>
  </si>
  <si>
    <t>*isporuka pogonskog materijala,</t>
  </si>
  <si>
    <t>*čišćenje nakon završetka radova.</t>
  </si>
  <si>
    <t>Ukoliko se za izolaciju upotrebljava materijal koji ne odgovara navedenim propisima izvoditelj radova mora predočiti ateste i odrediti prema kojim su standardima izvršena ispitivanja.</t>
  </si>
  <si>
    <t>Kod izrade hidroizolacije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 a eventualne veće neravnine kod betonskih površina zapuniti mortom za izravnanje.</t>
  </si>
  <si>
    <t>Svi materijali koji su predviđeni projektom, a nisu obuhvaćeni standardima moraju imati ateste od za to ovlaštenih ustanova.</t>
  </si>
  <si>
    <t>Materijali za izolaciju moraju biti deponirani do ugradnje propisno odležani, te zaštićeni nakon ugradnje u svemu prema uputama proizvođača materijala. Ukoliko se ugradi neadekvatni materijal isti se mora ukloniti i zamijeniti novim na račun izvoditelja radova.</t>
  </si>
  <si>
    <t>Ako koja stavka nije izvoditelju jasna mora se prije predaje ponudu tražiti objašnjenje od projektanta.</t>
  </si>
  <si>
    <t>Eventualne izmjene materijala moraju se izvršiti isključivo pismenim dogovorom s projektantom i nadzornim inženjerom, a predloženi materijali moraju sadržavati one toplinske i zvučne karakteristike kao i zamijenjen materijal, odnosno koji projekt zahtijeva.</t>
  </si>
  <si>
    <t>U cijenu treba uračunati i sve probe/testiranja vodonepropusnosti hidroizolacije na licu mjesta koja se rade po nalogu nadzornog inženjera. Takvo ispitivanje ne amnestira izvođača od odgovornosti za nedostatke u garantnom periodu.</t>
  </si>
  <si>
    <t>Sve više radnje, koje neće biti na taj način utvrđene neće se priznati u obračunu.</t>
  </si>
  <si>
    <t>Obračun se vrši prema postojećim normama GN 561-300.</t>
  </si>
  <si>
    <t>*izmjere potrebne za izvedbu i obračun,</t>
  </si>
  <si>
    <t>*čišćenje podloga prije izvedbe izolacije,</t>
  </si>
  <si>
    <t>*poduzimanje mjera po HTZ i drugim postojećim propisima,</t>
  </si>
  <si>
    <t>*dovođenje vode plina i struje od priključka na gradilištu do mjesta potrošnje</t>
  </si>
  <si>
    <t>-</t>
  </si>
  <si>
    <t>2</t>
  </si>
  <si>
    <t>A</t>
  </si>
  <si>
    <t>EL.PRIKLJUČAK; MJERENJE, RAZVOD</t>
  </si>
  <si>
    <t>A1</t>
  </si>
  <si>
    <t xml:space="preserve">NN. PRIKLJUČAK </t>
  </si>
  <si>
    <t xml:space="preserve">Iskolčenje trase za NN. kabel </t>
  </si>
  <si>
    <t xml:space="preserve">stavka 12: mjera otvora za ugradnju: 259 x 120 cm </t>
  </si>
  <si>
    <t xml:space="preserve">stavka 13: mjera otvora za ugradnju: 320 x 120 cm </t>
  </si>
  <si>
    <t xml:space="preserve">stavka 14: mjera otvora za ugradnju: 340 x 50 cm </t>
  </si>
  <si>
    <t xml:space="preserve">stavka 15: mjera otvora za ugradnju: 295 x 50 cm </t>
  </si>
  <si>
    <t>stavka 16: mjera otvora za ugradnju: 155 x 50 cm</t>
  </si>
  <si>
    <t>Mjera otvora za ugradnju 200x205 cm.</t>
  </si>
  <si>
    <t>Mjera otvora za ugradnju 548x275 cm.</t>
  </si>
  <si>
    <t>Mjera otvora za ugradnju  89 x 205 cm.</t>
  </si>
  <si>
    <t xml:space="preserve">Mjera otvora za ugradnju 79 x 205 cm. </t>
  </si>
  <si>
    <t xml:space="preserve">Obloga vanjskog zida od blok opeke mineralnom vunom debljine 10 cm, koja se prevlači građevinskim ljepilom i mrežicom, završno obrađen polimernom i silikatnom žbukom (zid Z1). </t>
  </si>
  <si>
    <t>Žbukanje vanjskih zidova sanitarija produžnom žbukom, kao vanjska obloga (zid Z3). Visina do 3 m.</t>
  </si>
  <si>
    <t>Uključeni dobava, doprema, transport potrebnog materijala, impregnacija i ličenje.</t>
  </si>
  <si>
    <t>Cijena po m2 površine koja se boja.</t>
  </si>
  <si>
    <r>
      <t>Opločenje zidova sanitarnih prostorija keramičkim pločicama.</t>
    </r>
    <r>
      <rPr>
        <b/>
        <sz val="10"/>
        <rFont val="Arial"/>
        <family val="2"/>
        <charset val="238"/>
      </rPr>
      <t xml:space="preserve"> </t>
    </r>
    <r>
      <rPr>
        <sz val="10"/>
        <rFont val="Arial"/>
        <family val="2"/>
        <charset val="238"/>
      </rPr>
      <t>Pločice se polažu u sloj fleksibilnog  ljepila, ukupna debljina sloja 1,2 cm. Smjer i način polaganja i širina fuge prema odabiru projektanta. Visina opločenja je od poda do stropa.
Jedinična cijena sadrži i sva potrebna izrezivanja, brušenja, fugiranja i čišćenja do gotovog opločenja.</t>
    </r>
  </si>
  <si>
    <t>GRAĐEVINSKI RADOVI UKUPNO:</t>
  </si>
  <si>
    <t>OBRTNIČKI RADOVI UKUPNO:</t>
  </si>
  <si>
    <t>III.</t>
  </si>
  <si>
    <t>IV.</t>
  </si>
  <si>
    <t>V.</t>
  </si>
  <si>
    <t>UKUPNO S PDV</t>
  </si>
  <si>
    <t>PDV 25%</t>
  </si>
  <si>
    <t>INSTALATERSKI RADOVI - 
STROJARSKI RADOVI</t>
  </si>
  <si>
    <t xml:space="preserve">Jed. Cijena (Kn) </t>
  </si>
  <si>
    <t>Ukupna cijena (Kn)</t>
  </si>
  <si>
    <t>REKAPITULACIJA SVIH RADOVA</t>
  </si>
  <si>
    <t>Prije početka zemljanih radova potrebno je izvršiti prethodne radove na pripremi i uređenju gradilišta tj. čišćenje terena i odvoz na gradsku deponiju, izrada prilaza i organizacija gradilišta. Pripremni radovi i radovi na organizaciji gradilišta neće biti obračunati posebno, već su obuhvaćeni u faktoru.</t>
  </si>
  <si>
    <t>Kod izvedbe zemljanih radova potrebno je izvršiti sve zaštitne mjere, ako se iskopi rade na većim dubinama od 2,0 m uključiti sav otežani rad među razupiračima, u skučenom prostoru, mokrom zemljištu i sl.</t>
  </si>
  <si>
    <t>Predviđenu kategoriju tla u troškovniku treba provjeriti na licu mjesta uz prisustvo geomehaničara, te ukoliko ne odgovara ustanoviti ispravnu i to unijeti u građevinski dnevnik, a što obostrano potpisuju nadzorni inženjer i voditelj građenja.</t>
  </si>
  <si>
    <t xml:space="preserve">Nakon iskopa terena za temelje a prije izvedbe temelja obavezno izvršiti pregled iskopa od strane geomehaničara što se posebno ne obračunava a podaci o pregledu unose se u građevinski dnevnik. </t>
  </si>
  <si>
    <t xml:space="preserve">Modul zbijenosti nosive podloge ispod temelja kao i unutar temelja objekta izvesti prema uputi geomehaničara i statičara. </t>
  </si>
  <si>
    <t xml:space="preserve">Izvođač je dužan prije početka radova sprovesti sve pripremne radove da se izvođenje može nesmetano odvijati. U tu svrhu izvođač je dužan detaljno proučiti investiciono tehničku dokumentaciju, te izvršiti potrebne računske kontrole. </t>
  </si>
  <si>
    <t>Potrebno je proučiti sve tehnologije izvedbe pojedinih radova radi optimalne organizacije građenja, nabavke materijala, kalkulacije i sl.</t>
  </si>
  <si>
    <t>9.</t>
  </si>
  <si>
    <t>10.</t>
  </si>
  <si>
    <t>11.</t>
  </si>
  <si>
    <t>HRN. U.B1.038.  Određivanje optimalnog sadržaja vode</t>
  </si>
  <si>
    <t>HRN. U.B1.046.  Određivanje modula stišnljivosti metodom kružne ploče</t>
  </si>
  <si>
    <t>HRN. B.B3.050.  Kamen i kameni materijal</t>
  </si>
  <si>
    <t>Ovi uvjeti se mijenjaju ili nadopunjuju pojedinim stavkama troškovnika.</t>
  </si>
  <si>
    <t xml:space="preserve">Nadzorni inženjer može zahtijevati provedbu kontrolnih ispitivanja. </t>
  </si>
  <si>
    <t>Jedinična cijena sadrži:</t>
  </si>
  <si>
    <t xml:space="preserve">Plaćanje ovih radova izvršiti će se prema količini ugrađenog materijala u m3, prema geodetskim izmjerama na terenu odobrenim od strane nadzornog inženjera, te prema jediničnim cijenama danim u troškovniku. Cijena obuhvaća utovar, transport, istovar, nasipavanje, razastiranje, vlaženje ili prosušivanje, planiranje, zbijanje, kontrolna ispitivanja i ostale radove navedene u ovim tehničkim uvjetima. </t>
  </si>
  <si>
    <t>trošak za blindiranje svih postojećih instalacija i priključaka na energente, prije početka radova rušenja.</t>
  </si>
  <si>
    <t>najamne troškove za posuđenu mehanizaciju, koju izvoditelj sam ne  posjeduje, a potrebna mu je pri izvođenju radova,</t>
  </si>
  <si>
    <t>nalaganje temelja prije iskopa,</t>
  </si>
  <si>
    <t>čišćenje ugrađenih elemenata od žbuke,</t>
  </si>
  <si>
    <t>izvedbu privremenih pristupnih puteva u okviru gradilišta,</t>
  </si>
  <si>
    <t>sva ispitivanja materijala,</t>
  </si>
  <si>
    <t>ispitivanje pojedinih vrsta materijala sa atestima,</t>
  </si>
  <si>
    <t>ispitivanja dimnjaka i ventilacije u svrhu dobivanja potvrde od dimnjačara o ispravnosti istih,</t>
  </si>
  <si>
    <t>uređenje gradilišta po završetku rada, sa otklanjanjem svih otpadaka, šute, ostataka građevnog materijala, inventara, pomoćnih objekata, itd.</t>
  </si>
  <si>
    <t>Opločenje vršiti prema opisu stavke polaganjem u cementnom mortu ili ljepljenjem. Izvođač se mora pridržavati važećih propisa i standarda i to:</t>
  </si>
  <si>
    <t>OBLAGANJE KERAMIČKIM PLOČICAMA                    
HRN B.D1.300</t>
  </si>
  <si>
    <t>Količine iskazane ovim troškovnikom su projektantske pa postotak zbog loma i sl. treba ukalkulirati u jed. cijenu.</t>
  </si>
  <si>
    <t xml:space="preserve">Kod izvedbe zidnog opločenja u jediničnu cijenu pojedine stavke ukalkulirati i brtvljenje silikonskim kitom sudara keramičkog opločenja sa dovratnicima, sanitarnim uređajima ili opremom, oblogom druge vrste, zid - pod i sl. </t>
  </si>
  <si>
    <t>Sve mjere ugradbe kontrolirati u naravi. Izvođač je dužan osigurati transport i ugradnju elemenata bez oštećenja.</t>
  </si>
  <si>
    <t>materijal</t>
  </si>
  <si>
    <t>rad</t>
  </si>
  <si>
    <t>Dobava materijala, transport, ugradnja, fugiranje, čišćenje, usklađivanje detalja.</t>
  </si>
  <si>
    <t>SOBOSLIKARSKO- LIČILAČKI RADOVI</t>
  </si>
  <si>
    <t>Isto kao stvaka 1. samo za Jpr-10 tipkalo, na ulazima dužina voda 12 m.</t>
  </si>
  <si>
    <t>Isto kao stavka 1. samo do centrale i signalizacije SOS poziva, dužina 22m, te poteznog tipkala</t>
  </si>
  <si>
    <t>Dobava,polaganje i spajanje izvoda za SOS poziv u WC pž. u postavljene lime.kanale.Kabel FG70R 3x1,5 mm2 dužine 18 m</t>
  </si>
  <si>
    <t>Dobava,polaganje i spajanje izvoda za ventilator u WC pž.Kabel FG70R 3x1,5 mm2 dužine 18 m, uključivanje sa svjetlom</t>
  </si>
  <si>
    <t>Dobava i izvođenje priključnog mjesta sa dubljenjem zida ili ispod kanuf obloge zidova ili  već postavljene kanale, FG70R 3x2,5 mm2, komplet sa razvodnim kutijama i spojnim materijalom. Dužina 10 m.</t>
  </si>
  <si>
    <t>Isto kao stavka 19. samo dužina 15 m</t>
  </si>
  <si>
    <t>Isto kao stavka 19. samo dužina 20 m</t>
  </si>
  <si>
    <t>Isto kao stavka 19. samo dužina 12 m za klimu</t>
  </si>
  <si>
    <t xml:space="preserve">Isto kao stavka 19. samo dužina 20 m za klimu </t>
  </si>
  <si>
    <t>Isto kao stavka 19. samo dužina 12 m za hladnjaču</t>
  </si>
  <si>
    <t>Isto kao stavka 19. samo dužina 18 m za hladnjaču</t>
  </si>
  <si>
    <t>Isto kao stavka 19. samo dužina 10 m za el. bojler u WC/gard.</t>
  </si>
  <si>
    <t>Isto kao stavka 19. samo dužina 18 m za el. bojler u sobi za obitelj pokojnika</t>
  </si>
  <si>
    <t>Isto kao stavka 19. samo dužina 20 m za el. bojler u prijem i priprema lijesa</t>
  </si>
  <si>
    <t>Isto kao stavka 19. samo dužina 24 m za el. bojler u sanitarije muške</t>
  </si>
  <si>
    <r>
      <t>Dobava i izvedba spoja metalnih masa u sanit.prostorijama, šanku sa spajanjem vod.inst,cjevi c.grijanja,ostalih metalnih masa na zajednički uzemljivač vodičem P/F 6 mm</t>
    </r>
    <r>
      <rPr>
        <vertAlign val="superscript"/>
        <sz val="10"/>
        <rFont val="Arial CE"/>
        <family val="2"/>
        <charset val="238"/>
      </rPr>
      <t>2</t>
    </r>
    <r>
      <rPr>
        <sz val="10"/>
        <rFont val="Arial CE"/>
        <family val="2"/>
        <charset val="238"/>
      </rPr>
      <t xml:space="preserve"> sa original spojnicama i obujmicama,premazan antikorozivnim premazom. Dužina vodiča 3 m.</t>
    </r>
  </si>
  <si>
    <r>
      <t>Dobava i ugradnja kutije za izjednačenje potencijala SP-49, sa original stezaljkom i P/F 10 mm</t>
    </r>
    <r>
      <rPr>
        <vertAlign val="superscript"/>
        <sz val="10"/>
        <rFont val="Arial CE"/>
        <family val="2"/>
        <charset val="238"/>
      </rPr>
      <t>2</t>
    </r>
    <r>
      <rPr>
        <sz val="10"/>
        <rFont val="Arial CE"/>
        <family val="2"/>
        <charset val="238"/>
      </rPr>
      <t xml:space="preserve"> vodičem u dužini 12 ml/PVC 20 mm</t>
    </r>
  </si>
  <si>
    <t>sklopka obična pž.</t>
  </si>
  <si>
    <t>sklopka izmjenična pž.</t>
  </si>
  <si>
    <t>sklopka serijska pž.</t>
  </si>
  <si>
    <t>sklopka pregibna 16A pž.</t>
  </si>
  <si>
    <t>priključnica III-polna pž.šuko 16A</t>
  </si>
  <si>
    <t>priključnica III-polna pž.šuko sa poklopcem</t>
  </si>
  <si>
    <t>tipkalo Jpr-10</t>
  </si>
  <si>
    <t>Spajanje regulatora ventilatora isporučeno u strojarskom projektu,</t>
  </si>
  <si>
    <t>Spajanje hladnjača sa isporučiocem i serviserom</t>
  </si>
  <si>
    <t>Ispitivanje el.instalacije sa izdavanjem pismenih protokola,zaštite od indirektnog dodira,otpora izolacije,galvanskih veza,zaštitnog vodiča i rasvjete</t>
  </si>
  <si>
    <t>UKUPNO B:</t>
  </si>
  <si>
    <t>C</t>
  </si>
  <si>
    <t>RASVJETNA TIJELA</t>
  </si>
  <si>
    <t>C1</t>
  </si>
  <si>
    <t>OPĆA RASVJETA</t>
  </si>
  <si>
    <t>Dobava, montaža i spajanje nadgradne svjetiljke, u oproštajni prostor na zid i iznad ulaza u pretprostor. Svjetiljka u sa LED žaruljama do 10W u obliku svijeća, stupanj mehaničke zaštite IP44 komplet sa izvorima svjetlosti, te svim potrebnim montažnim i priključnim materijalom, sve komplet.odabir arhitekte</t>
  </si>
  <si>
    <t>Dobava, montaža i spajanje zidne vodonepropusne svjetiljke, ispred oproštajni prostora. Svjetiljka sa LED 12W, stupanj mehaničke zaštite IP65.  komplet sa izvorima svjetlosti, te svim potrebnim montažnim i priključnim materijalom, sve komplet.odabir arhitekte</t>
  </si>
  <si>
    <t>dubina 2,60 m</t>
  </si>
  <si>
    <t>dubina 1,90 m</t>
  </si>
  <si>
    <t>dubina 1 m</t>
  </si>
  <si>
    <t xml:space="preserve">Dobava, doprema i montaža montažnog WC-a te po završetku radova demontaža istih. </t>
  </si>
  <si>
    <t xml:space="preserve">12. </t>
  </si>
  <si>
    <t>Završna obrada i boja aluminijskih profila, drva i stakla po izboru projektanta. Svi ostali detalji prema skici i opisu kako je definirano u shemama stolarije i bravarije.
Vrata su opremljena ručkama, okovima i mehanizmima potrebnim za nesmetano otvaranje vrata te 
zaključavanje.</t>
  </si>
  <si>
    <t xml:space="preserve">Dobava, izrada i ugradnja unutarnjih dvokrilnih punih zaokretnih vrata. 
Vrata se sastoje od dva puna glatka krila u boji po izboru projektanta. </t>
  </si>
  <si>
    <t>Kompletan okov za zaključavanje, otvaranje i okretanje vrata s priborom za ugradnju, brtvama. Uključen 1 podni magnetni odbojnik - mat krom.</t>
  </si>
  <si>
    <t xml:space="preserve">Čišćenje zone izgradnje. U cijenu je uračunato sakupljanje svog otpadnog materijala, i eventualno sječenje grmlja, šiblja i drveća manjeg promejra (do 15 cm) sa uklanjanjem korijena, uklanjanje šute te utovar u kamion i odvoz na gradsku deponiju. U obuhvat je uključen i potporni zid. </t>
  </si>
  <si>
    <t>Iskop površinskog sloja tla (humusa), do dubine 30 cm, s cijele zone izgradnje. Materijal se deponira na gradilištu ili u blizini gradilišta. Količina 15 m3 se čuva za potrebe uređenja okoliša mrtvačnice, a ostatak se može čuvati za uređenje ostalih dijelova groblja, unutar vlastite čestice groblja.</t>
  </si>
  <si>
    <t>Široki iskop građevinske jame. Iskop se planira do kote +259.68 m.n.m.</t>
  </si>
  <si>
    <t>Materijal se koristi za nasipavanje unutar zone izgradnje. Višak se može čuvati za uređenje ostalih dijelova groblja, unutar vlastite čestice groblja, ili odvesti i zbrinuti.</t>
  </si>
  <si>
    <t xml:space="preserve">Iskop trakastih temelja i greda, kaskadno. Stranice iskopa ravne i okomite, dno ravno i nosivo. Uključeno deponiranje na gradilištu. </t>
  </si>
  <si>
    <t>Iskop temeljnih stopa dimenzija 220 x 140 cm na različitim dubinama. Stranice iskopa ravne i okomite, dno ravno i nosivo. Uključeno deponiranje na gradilištu.</t>
  </si>
  <si>
    <t xml:space="preserve">Zaštita iskopa geotekstilom (300 g/m2). </t>
  </si>
  <si>
    <t>Obračun po m2.</t>
  </si>
  <si>
    <t>Obračun po m3.</t>
  </si>
  <si>
    <t>Dobava, ugradnja i zaštita betona za padni sloj na ravnim krovovima, od laganog betona, jednozrnatog,  debljine 4 - 10 cm i pada 1-2% prema nacrtima. Planirati ugradnju četiri vodolovnih grla prema projektu instalacija vodovoda i odvodnje. Obračun po m2.</t>
  </si>
  <si>
    <t xml:space="preserve">  - presjeka 8 x 25 cm</t>
  </si>
  <si>
    <t xml:space="preserve">  - presjeka 123 x 30 cm</t>
  </si>
  <si>
    <t xml:space="preserve">  - presjeka 38 x 25 cm</t>
  </si>
  <si>
    <t xml:space="preserve">  - presjeka 18 x 25 cm</t>
  </si>
  <si>
    <t xml:space="preserve">  - presjeka 58 x 30 cm</t>
  </si>
  <si>
    <t xml:space="preserve">Izrada, dobava, postava, podupiranje fert stropa od ruba do ruba sa uključenim horizontalnim serklažima presjeka visine 30 cm, a širine zida, uključujući izradu oplate ukrutnog rebra, betoniranje tlačne ploče debljine 6 cm i ukrutnih rebara, betonom C 25/30. </t>
  </si>
  <si>
    <t>Dobava čeličnih šipki iz čelika B 500B, ispravljanje, čišćenje, siječenje i savijanje, doprema na gradilišni deponij, unutrašnji transport, postavljanje i uvezivanje.</t>
  </si>
  <si>
    <t>Dobava čeličnih mreži iz čelika B 500B, ispravljanje, čišćenje, siječenje i savijanje, doprema na gradilišni deponij, unutrašnji transport, postavljanje i uvezivanje.</t>
  </si>
  <si>
    <t>Napomene:</t>
  </si>
  <si>
    <t>U jediničnu cijenu stavaka AB radova uračunati dobavu materijala i izradu otvora za prolaze – prodore instalacija u AB elementima nosive konstrukcjie (zidovima, pločama, gredama i stupovima).</t>
  </si>
  <si>
    <t>Dobava, ugradnja i zaštita betona za podložni beton ispod temelja, C 8/10, debljine 5 cm.</t>
  </si>
  <si>
    <t>Dobava, ugradnja i zaštita betona za armirano-betonske temeljne trake, temeljne stope i temeljne grede, dijelom u zemlji i dijelom u oplati. Beton C 25/30, armatura B 500B. U cijenu uključena pripadajuća oplata. Obračun po m3.</t>
  </si>
  <si>
    <t>Količina armatura za sve AB elemente obračunata je u stavkama I.5.1. i I.5.2.</t>
  </si>
  <si>
    <t xml:space="preserve">Dobava, ugradnja i zaštita betona za donju AB podlogu, debljine 12 cm. Beton C 25/30, armatura B 500B. U cijenu uključena pripadajuća oplata. </t>
  </si>
  <si>
    <t xml:space="preserve">Dobava, ugradnja i zaštita betona za AB vertikalne serklaže, dimenzije 25x25 i 30x30 cm. Beton C 25/30, armatura B 500B. U cijenu uključena pripadajuća oplata. </t>
  </si>
  <si>
    <t>Dobava, ugradnja i zaštita betona za AB horizontalne serklaže, presjek 25x30 i 30x30 cm. Beton C 25/30, armatura B 500B. U cijenu uključena pripadajuća oplata. Obračun po m3.</t>
  </si>
  <si>
    <t xml:space="preserve">Dobava, ugradnja i zaštita betona za AB grede i nadvoje. Beton C 25/30, armatura B 500B. U cijenu uključena pripadajuća oplata. Dimenzije do donje plohe FERT stropa: </t>
  </si>
  <si>
    <t xml:space="preserve">Dobava, ugradnja i zaštita betona za AB stupove, pravokutnog presjeka 30 x 85 cm. Beton C 25/30, armatura B 500B. U cijenu uključena pripadajuća oplata. </t>
  </si>
  <si>
    <t xml:space="preserve">Dobava, ugradnja i zaštita betona za AB vijenac (''zub''), presjeka 15 x 120 cm. Beton C 25/30, armatura B 500B. U cijenu uključena pripadajuća oplata. </t>
  </si>
  <si>
    <t xml:space="preserve">Dobava, ugradnja i zaštita betona AB vijenac (''zub''), presjeka 15 x 150 cm. Beton C 25/30, armatura B 500B. U cijenu uključena pripadajuća oplata. </t>
  </si>
  <si>
    <t>Dobava, ugradnja i zaštita betona za potporni zid duž sjevernog i zapadnog pročelja zgrade.</t>
  </si>
  <si>
    <t xml:space="preserve">Horizontalna hidroizolacija podova s preklopima 10 cm. Dvostruka bitumenska varena traka sa predradnjom hladnom bitumenskom emulzijom. Ugradnja na AB podlogu koju treba očistiti od nečistoća i ostataka građevnog materijala. Ostaviti prepuste širine 20 cm za spoj s vertikalnom HI zida ZZ1. </t>
  </si>
  <si>
    <t>Horizontalna toplinska izolacija podova. U sanitarijama pločama EPS T debljine 2 cm, a u mrtvačnici EPS T + EPS 100 debljine 2+5 cm. Polaganje na sloj HI (iz prethodne stavke). Uključiti zaštitu TI slojem PE folije.</t>
  </si>
  <si>
    <t>Važeće norme za cement za beton su:                                                                                                    
HRN CR 14245:2004, HRN EN 197-1:2005, HRN EN 197-1:2005/A3:2008, HRN EN 197-2:2004, HRN EN 197-4: 2006, HRN EN 14216:2006, HRN EN 14647:2006, HRN EN 14647:2006/AC:2007, HRN EN 197-1:2005, HRN EN 197-1:2005/A3:2008.</t>
  </si>
  <si>
    <t>Pri betoniranju jedne cjelovite betonske ili AB konstrukcije upotrijebiti isključivo jednu vrstu cementa.</t>
  </si>
  <si>
    <t>MINERALNI DODACI BETONU</t>
  </si>
  <si>
    <t>Kod zatrpavanja nakon izvedbe temelja, i vertikalne izolacije, postave i zaštite horizontalne kanalizacije, materijal je potrebno nabijati kako bi se dobila potrebna zbijenopoz. Nabijanje izvesti u slojevima do najviše 30 cm s vibro-nabijačima ili žabama.</t>
  </si>
  <si>
    <t>polimerna hidroizolacijska traka na bazi PVC-P</t>
  </si>
  <si>
    <t>geotekstil</t>
  </si>
  <si>
    <t>Dobava materijala, transport i ugradnja. Uključena skela.</t>
  </si>
  <si>
    <t>OPĆI UVJETI ZA ZIDARSKE RADOVE</t>
  </si>
  <si>
    <t xml:space="preserve">Svi materijali za zidarske radove moraju odgovarati važećim propisima: Tehnički propis o građevnim proizvodima NN 33/10 i Tehnički propisi o izmjeni tehničkog propisa o građevnim proizvodima NN 87/10, NN 146/10, NN 81/11 te NN 100/11 i Tehnički propis o racionalnoj upotrebi energije i toplinskoj zaštiti u zgradama NN 110/08 i NN 89/09.                                                                                                                Kod izvedbe zidarskih radova treba se u svemu pridržavati postojećih propisa i  standarda za ovaj tip radova (Tehnički propis za zidane konstrukcije NN 01/07).                                                              </t>
  </si>
  <si>
    <t>Ziđe: HRN ENV 1996-1-1:2007, HRN ENV 1996-1-2:2007, HRN ENV 1996-1-3:2007, HRN EN 1745:2003, HRN EN 13501-1:2002</t>
  </si>
  <si>
    <t>Mort: HRN EN 998-2:2003, HRN CEN/TR 15225:2006, HRN EN 13501-1:2002, HRN EN 998-1:2003, HRN EN 998-1:2003/AC:2007, HRN EN 998-2:2003, HRN EN 15824:2009, HRN EN 998-1:2010, HRN EN 998-2:2010</t>
  </si>
  <si>
    <t>Agregat: HRN EN 13139:2003, HRN EN 13055-1:2003, HRN EN 13139/AC:2006, HRN EN 13055-1/AC:2006</t>
  </si>
  <si>
    <t>Cement: HRN EN 413-1:2007</t>
  </si>
  <si>
    <t>Građevno vapno: HRN EN 459-1:2010</t>
  </si>
  <si>
    <t>Žbuke: HRN EN 998-1:2003, HRN EN 998-1:2003/AC:2007, HRN EN 998-1:2010</t>
  </si>
  <si>
    <t>ZIDANJE</t>
  </si>
  <si>
    <t>Sav upotrebljivi materijal mora odgovarati propisima i standardima. Opeka za zidanje mora biti kvalitetna, dobro pečena, a materijal iz kojeg je pravljena ne smije sadržavati salitru. Eventualne izmjene materijala, te način izvedbe tokom gradnje, moraju se izvršiti isključivo pismenim dogovorom s projektantom i nadzornim inženjerom. Ukoliko marka opeke nije označena u pojedinoj stavci smatra se MO-15, a mora odgovarati važećim propisima.</t>
  </si>
  <si>
    <t xml:space="preserve">I. </t>
  </si>
  <si>
    <t>Zidati treba u potpuno horizontalnim redovima, a reške moraju biti u oba smjera širine 1 do 1,5 cm. Pri zidanju treba ih dobro zapuniti mortom, a na plohama koje će se kasnije žbukati spojnice odnosno reške, moraju biti prazne na dubini od 2 cm zbog bolje veze žbuke sa zidom.</t>
  </si>
  <si>
    <t>troškove zaštite na radu,</t>
  </si>
  <si>
    <t>troškove atesta,</t>
  </si>
  <si>
    <t xml:space="preserve">zaštitu okolnih konstrukcija od prljanja. </t>
  </si>
  <si>
    <t>zaštita gotovih podova, vrata, prozora i sl.</t>
  </si>
  <si>
    <t>U jediničnoj cijeni kod bojenja i ličenja na novom zidu i stropu uključeno je prema uputama prizvođača boje:</t>
  </si>
  <si>
    <t>UKUPNO - LIMARSKI RADOVI</t>
  </si>
  <si>
    <t>UKUPNO - KERAMIČARSKI RADOVI</t>
  </si>
  <si>
    <t>uskladištenje materijala i elemenata za obrtničke i instalaterske radove do njihove ugradnje,</t>
  </si>
  <si>
    <t>Obračun iskopa materijala izvršiti  po m3 u sraslom stanju s time, što količina iskopa mora biti jednaka zbroju količina ugradnje i odvoza, odnosno dovoza materijala.
Ovi uvjeti mijenjaju se  ili nadopunjuju pojedinim stavkama troškovnika.</t>
  </si>
  <si>
    <t xml:space="preserve">* ugradnja u konstrukciju sa svim potrebnim horizontalnim i vertikalnim transportima </t>
  </si>
  <si>
    <t xml:space="preserve">U obračunu betonskih i armiranobetonskih radova ulazi nabava komponenata i spravljanje betona, transport, ugradnja, zaštita i njega ugrađenog betona, sve pripremne i međufaze rada potrebne za korektno dovršenje stavke prema pravilima struke i važećim propisima bez obzira da li je sve to napomenuto u pojedinoj stavci, sav potreban spojni i pričvrsni materijal, uredno izvedeni međusobni spojevi pojedinih stavaka unutar ove grupe radova ili raznovrsnih grupa radova te izvedba u skladu s izvedbenim nacrtima, planovima oplate i dodatnoj uputi projektanata. </t>
  </si>
  <si>
    <t>*sav rad, uključivo i unutarnji transport na mjestu ugradnje,</t>
  </si>
  <si>
    <t>*pripremu vrućeg bitumena na licu mjesta ugradnje,</t>
  </si>
  <si>
    <t>*sav materijal, glavni i pomoćni za ugradnju, uključivo transportne troškove,</t>
  </si>
  <si>
    <t>*sav rad, uključivo unutarnji horizon. i verti. transport do mjesta ugradnje, alat i strojeve,</t>
  </si>
  <si>
    <t>*unutarnji transport, horizontalni i vertikalni do mjesta ugradnje,</t>
  </si>
  <si>
    <t>Sve ugradnje izvesti točno po propisima i na mjestu označenom po projektu. Kod stavaka gdje je uz ugradnju označena i dobava, istu treba uključiti, a takoðer i eventualnu izradu pojedinih elemenata koji se izvode na gradilištu i ugrađuju montažno. ugradnju treba vršiti tako, da se ne čini šteta na ostalom dijelu objekta. 
Svi materijali, kao i kvaliteta izvedenih radova mora biti u skladu sa važećim standardima.</t>
  </si>
  <si>
    <t>U cijenu treba uračunati svu zidarsku pripomoć obrtnicima, instalaterima, nošenje izuzetno teških predmeta, pripomoć kod raznih ugradnji, te materijal za ugradnju. Obračun za zidarske radove vrši se prema GN 301.</t>
  </si>
  <si>
    <t>Zidarska pripomoć kod ugradnje bravarskih i stolarskih stavki i pripomoć kod ugradnje svih elemenata koje nisu posebno prikazane. Kompletan rad i materijal. Stvarni utrošak rada i materijala pravdati putem građevinskog dnevnika</t>
  </si>
  <si>
    <t>U kalkulacije izvođač mora prema ponuđenim radovima uračunati ili posebno ponuditi eventualne zaštite za zimski period kišu ili sl.
-  Izvođač je dužan svu površinsku vodu u granicama gradilišta na svim nižim nivoima redovito odstranjivati odnosno nasipavati,
-  Na gradilištu mora postojati permanentna čuvarska služba za cijelo vrijeme trajanja gradnje također uračunata u faktor,
- Gradilište mora biti po noći dobro osvjetljeno,
-  Sve otpadne matreijele  (šuta, lomovi, mort, ambalaža i sl.) treba odmah odvesti. Troškove treba ukalkulirati u režiju i faktor. Ukoliko se isti neće izvršavati  investitor ima pravo čišćenja i odvoz otpada povjeriti drugome, a na teret izvođača radova,</t>
  </si>
  <si>
    <t xml:space="preserve">Za materijal koji se može iskoristiti ili ponovno upotrijebiti nadzorni inženjer  će odrediti mjesto privremenog odlaganja. Materijali moraju biti odloženi na način da ne ometaju radove. Izvođač treba očistiti i  čuvati materijal do njegove primopredaje ovlaštenoj tvrtki za oporabu i zbrinjavanje materijala, odnosno za daljnje korištenje.  </t>
  </si>
  <si>
    <t>* potrebne razupore, podupore (osiguranje od urušavanja),</t>
  </si>
  <si>
    <t>* postava potrebne ograde i mostova za prebacivanje,</t>
  </si>
  <si>
    <t xml:space="preserve">* crpljenje površinske ili procjedne vode, </t>
  </si>
  <si>
    <t>* sav potrebni materijal za iskope viših kategorija terena (eksploziv, kapsli itd.),</t>
  </si>
  <si>
    <t>UKUPNO - PRIPREMNI RADOVI I UKLANJANJA</t>
  </si>
  <si>
    <t>OPĆI UVJETI ZA ARMIRAČKE RADOVE</t>
  </si>
  <si>
    <t>HIDROIZOLACIJE</t>
  </si>
  <si>
    <t>TOPLINSKE IZOLACIJE</t>
  </si>
  <si>
    <t>UKUPNO - IZOLATERSKI RADOVI:</t>
  </si>
  <si>
    <t>UKUPNO - BETONSKI I ARMIRANO-BETONSKI RADOVI:</t>
  </si>
  <si>
    <t>UKUPNO - ZEMLJANI RADOVI:</t>
  </si>
  <si>
    <t>UKUPNO - ARMIRAČKI RADOVI:</t>
  </si>
  <si>
    <t>RAZNI GRADITELJSKI RADOVI, DOBAVA I UGRADNJA</t>
  </si>
  <si>
    <t>Jedinična cijena za žbukanje, podloge  i glazure sadrži:</t>
  </si>
  <si>
    <t xml:space="preserve">Izraditi prema shemi i točnim izmjerama na gradilištu. Postava prema uputama proizvođača. 
Ugraditi zaštićeno PVC folijom. 
</t>
  </si>
  <si>
    <t>Svi radovi moraju biti izrađeni u skladu sa zahtjevima važećih standarda i u skladu sa uzancama zanata u građevinarstvu, te prema Pravilniku o tehničkim mjerama i uvjetima za završne radove u zgradarstvu, Službeni list 49/70, Tehničkom propisu za prozore i vrata NN 69/06, Tehničkom propisu o racionalnoj upotrebi energije i toplinskoj zaštiti u zgradama NN 110/08 i Tehničkom propisu o izmjeni tehničkog propisa o racionalnoj upotrebi energije i toplinskoj zaštiti u zgradama NN 89/09 i prema podacima iz projekta.</t>
  </si>
  <si>
    <t xml:space="preserve">Obračun radova za bravarske stavke vršiti će se prema “Prosječnim normama u građevinarstvu” GN-701.
</t>
  </si>
  <si>
    <t>Također, svi bravarski radovi i čelične konstrukcije moraju se izvesti prema nacrtima, opisu troškovnika i uputama projektanta ili nadzornog inženjera.</t>
  </si>
  <si>
    <t>Vlastita konstruktivna rješenja i posebnost načina ugradnje, opšavne profile i predločeni okov prije ugovaranja ponuđač će usuglasiti sa zahtjevima projektanta.</t>
  </si>
  <si>
    <t>Izvođač je dužan uzeti na gradilištu sve mjere otvora u koje se treba ugraditi bravarija te nakon toga pristupiti izradi iste. Također, prije početka izrade obavezno se moraju uskladiti mjere i količine na objektu s onima u projektima.</t>
  </si>
  <si>
    <t xml:space="preserve">Izvođač treba ponuditi kompletnu cijenu proizvoda, tj. kompletnu izvedbu bravarije, ličenje, ustakljenje te drvene ili druge ispune ako je isto u dotičnoj poziciji traženo. </t>
  </si>
  <si>
    <t>U tom slučaju izvođač bravarskih radova treba biti u kooperaciji sa izvođačem ličilačkih, stolarskih, staklorezačkih i sl. radova a on je pred investitorom nosilac posla i odgovoran za kvalitet ukupnog rada. Sastavni dio bravarskih radova u tom slučaju su uvjeti staklorezačkih, stolarskih i ličilačkih radova.</t>
  </si>
  <si>
    <t>Izvođač radova dužan je dobaviti i montirati te u cijenu ukalkulirati sav potreban okov za besprijekornu upotrebu pojedinog bravarskog elementa bez obzira da li je u pojedinim stavkama sve iskazano.</t>
  </si>
  <si>
    <t>Materijal</t>
  </si>
  <si>
    <t>Sav materijal koji se upotrebljava za izradu bravarskih radova mora odgovarati važećim standardima.</t>
  </si>
  <si>
    <t>Svi materijali koji se ugrađuju moraju zadovoljiti  uvjete iz Tehničkog propisa o građevnim proizvodima NN 33/10 i Tehničkog propisa o izmjeni tehničkog propisa o građevnim proizvodima NN 87/10, NN 146/10, NN 81/11 te NN 100/11.</t>
  </si>
  <si>
    <t>-Tehnički propis za prozore i vrata (NN br.69/06)</t>
  </si>
  <si>
    <t>- norma za građevne proizvode z aprozore i vrata  HRN EN 14351-1:2006</t>
  </si>
  <si>
    <t>- kvadratno željezo                   HRN  C.B4.024</t>
  </si>
  <si>
    <t>- plosno željezo                        HRN  C.B4.025</t>
  </si>
  <si>
    <t>- okruglo željezo                       HRN  C.G6.020</t>
  </si>
  <si>
    <t>- profilno željezo                       HRN  C.B0.500</t>
  </si>
  <si>
    <t>- čelični limovi                          HRN  C.B4.110, 111, 112</t>
  </si>
  <si>
    <t>- rebrasti limovi od aluminija      HRN  C.C4.060</t>
  </si>
  <si>
    <t>- profili od aluminija                   HRN  C.C3.020</t>
  </si>
  <si>
    <t>- okov za vrata i prozore            HRN  M.K3.032</t>
  </si>
  <si>
    <t>- ravno vučeno staklo                     HRN  B.E1.011</t>
  </si>
  <si>
    <t>- ravno liveno staklo                      HRN  B.E1.050</t>
  </si>
  <si>
    <t>- staklarski kitovi                          HRN  H.C6.050</t>
  </si>
  <si>
    <t xml:space="preserve">- Tehnički uvjeti za izvođenje staklorezačkih radova </t>
  </si>
  <si>
    <t>- ugrađivanje stakla u fasadne elemente     DIN  18056</t>
  </si>
  <si>
    <t>Površinska obrada</t>
  </si>
  <si>
    <t>Antikorozivna zaštita čeličnih dijelova mora biti u skladu sa važećim propisima Pravilnika o tehničkim mjerama i uvjetima za zaštitu čeličnih konstrukcija od korozije. Kompletna površinska obrada svih materijala mora biti u skladu sa važećim propisima i uputama proizvođača primjenjenog materijala (sredstva), a prema zahtjevu projektanta.</t>
  </si>
  <si>
    <t>Sva bravarija mora prije otpreme na gradilište biti pjeskarena i ličena prvim temeljnim slojem 2x  ili pocinčana. 
Sva vanjska bravarija mora biti brtvena protiv prodora kiše i prašine.</t>
  </si>
  <si>
    <t>Izrada</t>
  </si>
  <si>
    <t>Izvoditelj je obavezan po sklapanju ugovora a prije početka proizvodnje, dostaviti izvedbene nacrte i detalje i da zajedno s projektantom i investitorom izvrši pregled istih i njihovo usklađivanje sa ostalim građevinskim i građevinsko-obrtničkim i instalaterskim radovima.</t>
  </si>
  <si>
    <t>Uređenje tla za sadnju, dubine 30 cm. Koristi se humus iz iskopa, deponiran unutar čestice groblja.</t>
  </si>
  <si>
    <t>Nasipavanje, razastiranje i planiranje.</t>
  </si>
  <si>
    <t>SOBA ZA PRIJEM I PRIPREMU LIJESA S HLADNJAČOM</t>
  </si>
  <si>
    <t>SOBA ZA OBITELJ POKOJNIKA</t>
  </si>
  <si>
    <t xml:space="preserve">1. </t>
  </si>
  <si>
    <t>Radna ploha od nehrđajućeg čelika, s ugrađenim sudoperom s dva odjeljka i umivaonikom za pranje ruku, s policama i ladicama za odlaganje opreme, širine 60 cm, duljine 750 cm.</t>
  </si>
  <si>
    <t>Blok kuhinja ili mini kuhinja s hladnjakom, sudoperom i električnim kuhalom (staklokeramička ili indukcijska ploča), s policama i ladicama za odlaganje posuđa, širine 60 cm, duljine do 300 cm.</t>
  </si>
  <si>
    <t>Trosjed ili trosjed s produženim ležajom, duljine do oko 220 cm.</t>
  </si>
  <si>
    <t>Fotelja.</t>
  </si>
  <si>
    <t>Stolica, nosivosti najmanje 120 kg.</t>
  </si>
  <si>
    <t>Stolić, okrugli promjera najmanje 80 cm ili pravokutni kraće dimenzije najmanje 60 cm, visine 45-50 cm.</t>
  </si>
  <si>
    <t>Pomoći stolić za odlaganje osobnih stvari.</t>
  </si>
  <si>
    <t>Komoda ili ormarić za odlaganje osobnih stvari i pohranu opreme (posuđe, čaše, maramice i sl.)</t>
  </si>
  <si>
    <t>SOBA SVEĆENIKA</t>
  </si>
  <si>
    <t>Ormari ili komode za odlaganje ceremonijalne i osobne odjeće svećenika i ceremonijalnog pribora, dubine oko 60 cm i ukupne duljine do 2,90 m.</t>
  </si>
  <si>
    <t>Stol, okrugli promjera najmanje 80 cm ili pravokutni najmanje širine 60 cm, visine oko 75 cm.</t>
  </si>
  <si>
    <t>OPROŠTAJNE DVORANE</t>
  </si>
  <si>
    <t>UKUPNO - OPREMA</t>
  </si>
  <si>
    <t xml:space="preserve">Preostali iskopani materijal utovaruje se u prijevozno sredstvo i odvozi na gradsku planirku. </t>
  </si>
  <si>
    <t>Prevezeni materijal računa se u sraslom stanju, tj. postotak za rastresitost ukalkulirati u cijeni.</t>
  </si>
  <si>
    <t>Obračun radova za pripremne radove vršit će se prema “Prosječnim normama u građevinarstvu” GN-100.</t>
  </si>
  <si>
    <t>kom</t>
  </si>
  <si>
    <t>II.1.</t>
  </si>
  <si>
    <t>Izvedba okruglog armirano betonskog prstena promjera 111 cm i visine 30 cm s okruglim otvorom Ø 64 cm. prsten izvesti betonom razreda tlačne čvrstoće C 25/30 i armirati dvostrano zavarenom armaturnom mrežom B 500 A (Q335). 
 Na prsten ugraditi okrugli ljevano željezni poklopac Ø 600 mm ispitnog opterećenja 150 kN, koji je obračunat u posebnoj stavci. 
 Obračun po komadu izvedenog prstena.</t>
  </si>
  <si>
    <t>BETONSKI I ARMIRAČKI RADOVI UKUPNO:</t>
  </si>
  <si>
    <t xml:space="preserve">II. </t>
  </si>
  <si>
    <t>MONTAŽERSKI RADOVI</t>
  </si>
  <si>
    <t>III.1.</t>
  </si>
  <si>
    <t>Izrada, postava i pričvršćenje vertikalnih odvodnih cijevi kružnog presjeka, iz pocinčanog lima, debljine 0.55 mm. Učvršćuje se pocinčanim obujmicama odgovarajućeg promjera i vijcima. Uključeni elementi za priključak odvodne cijevi vodolovnog grla (slivnika) na ravnom krovu i elementi za priključak na kanale oborinske odvodnje u dvorištu zgrade.</t>
  </si>
  <si>
    <t>UKUPNO - SOBOSLIKARSKO- LIČILAČKI RADOVI</t>
  </si>
  <si>
    <t>Cijena po m2 površine koja se gleta i boja.</t>
  </si>
  <si>
    <t>Uključeni dobava, doprema, transport potrebnog materijala, impregnacija, glet masa, impregnacija te ličenje u dva premaza. Cijena po m2 površine koja se gleta i boja.</t>
  </si>
  <si>
    <t>Uključeni dobava, doprema, transport potrebnog materijala, impregnacija, glet masa, impregnacija te ličenje u dva premaza.</t>
  </si>
  <si>
    <t>Za izradu betona predviđa se prirodno granulirani šljunak ili drobljeni agregat. Kameni agregat mora imati propisani granulometrijski sastav, mora biti dovoljno čvrst i postojan, ne smije sadržavati zemljanih i organskih sastojaka, niti drugih primjesa štetnih za beton i armaturu.</t>
  </si>
  <si>
    <t>Kod izvedbe čelične konstrukcije treba se u svemu pridržavati postojećih zakona, propisa i normi (Tehnički propis za čelične konstrukcije, NN 112/08, 125/10, 73/12 i 136/12) te projekta konstrukcije.</t>
  </si>
  <si>
    <t xml:space="preserve">Obračun:
Obračun se vrši po m2,  m1,  m3,  ili po komadu  tj. prema stavkama troškovnika. Stropne ploče se računaju unutar zidova, stupovi i zidovi se obračunavaju do greda, nadvoja, serklaža ili u punoj visini tj. do gornjeg ruba ploče, ako kontinuirano prelazi zidove. 
Obračun radova za betonske i armirano betonske konstrukcije vršiti će se prema “Prosječnim normama u građevinarstvu” GN-400 za betonske i armiračke radove.
</t>
  </si>
  <si>
    <t xml:space="preserve">Sve troškove oko redovitog ili izvanrednog ispitivanja kvalitete betona snosi izvoditelj radova. Tehnologiju izvedbe, te eventualno prekida, izvesti isključivo po uputama projektanta konstrukcije. Obrada gornjih površina treba biti ravno zaribana, osim gdje se u stavci traži drugačija obrada. Sve visine pri izradi oplate određivati,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nacrtom.U jediničnim cijenama betonskih i arm.-betonskih konstrukcija sadržani su svi pripremni radovi, skele, zaštita betona od niskih i visokih temperatura, te ispitivanje uzoraka.  </t>
  </si>
  <si>
    <t>Velike površine betonskih ploča moraju se dilatirati. Prekid pri betoniranju ploča , greda, itd. vršiti po propisima odnosno prema uputama projektanta konstrukcije a što se upisuje u građevinski dnevnik.</t>
  </si>
  <si>
    <t>Nadzorni inženjer zadržava pravo izvanrednog ispitivanja betona, tj. može uzeti seriju kocki i dati ih na ispitivanje.
U slučaju pozitivnog nalaza troškove ispitivanja snosi investitor.</t>
  </si>
  <si>
    <t>OPLATE</t>
  </si>
  <si>
    <t>Oplate, kao i razna razupiranja, moraju imati takvu sigurnost i krutost da bez slijegavanja i štetnih deformacija mogu primiti opterećenja i utjecaje koji nastaju za vrijeme izvedbe radova.</t>
  </si>
  <si>
    <t xml:space="preserve">Nevidljivi klizni mehanizam se postavlja direktno, okomito na zid. Sastoji se od aluminijske vodilice pričvršćene na vrata i fiksnog dijela pričvršćenog na zid. Donju vodilicu ugraditi upuštenu u pod. 
</t>
  </si>
  <si>
    <t>Kompletan okov za zaključavanje, otvaranje i klizanje vrata s priborom za ugradnju, brtvama. 
Vrata opremljena bravom i kvakom sa oznakom položaja slobodno - zauzeto i mogućnošću 
sigurnosnog otvaranja izvana u alu ili krom izvedbi.</t>
  </si>
  <si>
    <t xml:space="preserve"> Izvođač mora bez posebne naplate osigurati investitoru i projektantu potrebnu pomoć oko obilaska gradilišta i nadzora, uzimanja uzoraka i slično. Izvođač je dužan za projektanta i nadzornog inženejra na gradilištu osigurati kontejner sa svim potrebnim instalacijskim priključcima, za njihov rad.  Na gradilištu moraju biti poduzete sve  mjere sukladno Pravilniku o zaštiti na radu, prema postojećim propisima. Izvođač je dužan po završetku radova očistiti gradilište, skinuti i odvesti sve ograde, pomoćne objekte i ostalo do zdravog tla kako bi se moglo pristupiti uređenju okoliša.</t>
  </si>
  <si>
    <t>Obračun po m2 očišćenog terena.</t>
  </si>
  <si>
    <t xml:space="preserve">Izrada iskolčenja i elaborata iskolčenja od strane ovlaštenog geodeta, u skladu s glavnim projektom. Iskolčenje objekta obuhvaća sva geodetska mjerenja kojima se podaci s projekta prenose na teren (vertikalno i horizontalno), obnavljanje i održavanje iskolčenih oznaka na terenu za sve vrijeme građenja. </t>
  </si>
  <si>
    <t>Obračun za komplet radove.</t>
  </si>
  <si>
    <t>komplet</t>
  </si>
  <si>
    <t>Obračun po kom.</t>
  </si>
  <si>
    <t xml:space="preserve">Tipske nogice od inoxa sa mogućnošću regulacije visine te sa ukrasnim inox rozetama za skrivanje regulacionog vijka te vijaka za učvršćenje nogica u pod. </t>
  </si>
  <si>
    <t>OPĆE NAPOMENE:</t>
  </si>
  <si>
    <t>Ovaj troškovnik ne sadrži zemljane radove koji će biti obuhvaćeni u projektima drugih struka, a to su:</t>
  </si>
  <si>
    <t>*radovi za vodovod, kanalizaciju, okna vodomjera i kanalizacije u objektu,</t>
  </si>
  <si>
    <t>*radovi za vodove elektroinstalacija</t>
  </si>
  <si>
    <t>Opći uvjeti i način obračuna su sastavni dio troškovnika.</t>
  </si>
  <si>
    <t>* čišćenje po završenom radu,</t>
  </si>
  <si>
    <t>STOLARIJA OD DRVENIH PROFILA I ELEMENATA</t>
  </si>
  <si>
    <t>UKUPNO - STOLARIJA OD DRVENIH PROFILA I ELEMENATA</t>
  </si>
  <si>
    <t xml:space="preserve">Tri spojnice po vratima u inox izvedbi. Svi spojevi međustijena i dovratnika sa zidovima, te međustijena sa dovratnicima, izvedeni su sa po tri kutne inox spojnice. Prednja linija ojačana je i ukrućena gornjom horizontalnom inox cijevi promjera 32 mm, učvršćenom za dovratnike inox spojnicama, a za bočne međustijene ili zidove spojnim elementom s ukrasnom rozetom. Dosjed dovratnika i vrata izveden je s preklopom s ugrađenim silikonskim suzama za bešumno zatvaranje vrata.
</t>
  </si>
  <si>
    <t>lzrada, doprema i montaža unutarnjih sanitarnih wc kabina od HPL ploča (max compact), debljine 13 mm u boji po izboru projektanta. Svi rubovi HPL-compact ploča završno obrađeni sa skošenim ili polukružno završenim rubovima.</t>
  </si>
  <si>
    <t>Dovratnike izvesti iz kvalitetnog punog drveta i obraditi lakom u boji.
Okvir vratnog krila izvesti iz kvalitetnog punog drveta, obostrano obložiti šperpločom furniranom jasenovim furnirom i s ispunom iz papirnog saća.
Vratno krilo završno obraditi bezbojnim lakom.</t>
  </si>
  <si>
    <t xml:space="preserve">Kompletan okov za zaključavanje, otvaranje i okretanje vrata s priborom za ugradnju, brtvama. Uključen 1 podni magnetni odbojnik - mat krom.
</t>
  </si>
  <si>
    <t xml:space="preserve">Izraditi prema shemi i točnim izmjerama na gradilištu. Postava prema uputama proizvođača. Ugraditi zaštićeno PVC folijom.
</t>
  </si>
  <si>
    <t xml:space="preserve">Fiksiranje svih profila i sva ostala potrebna učvršćenja izvedena inox vijcima. Inox u brušenoj izvedbi.
Izraditi prema shemi i točnim izmjerama na gradilištu. Postava prema uputama proizvođača. 
Ugraditi zaštićeno PVC folijom. 
</t>
  </si>
  <si>
    <t>Izraditi prema shemi i točnim izmjerama na gradilištu. Postava prema uputama proizvođača. Ugraditi zaštićeno PVC folijom.</t>
  </si>
  <si>
    <t>LAGANO ARMIRANE BETONSKE PODLOGE PODOVA I CEMENTNI ESTRIH - PLIVAJUĆI PODOVI</t>
  </si>
  <si>
    <t>Izrada  estriha debljina prema nacrtu i slojevima konstrukcije. Debljinu i nagibe u prostoriji kotlovnice izvesti prema projektu. Zaglada treba biti kvalitetno izvedena, kao podloga za završnu podnu oblogu.</t>
  </si>
  <si>
    <t>REKAPITULACIJA OPREMA</t>
  </si>
  <si>
    <t>WC / GARDEROBA</t>
  </si>
  <si>
    <t>Garderobni ormarić, dim. 40 x 40 cm.</t>
  </si>
  <si>
    <t>Ormarić za spremanje pribora za čišćenje, dim. najmanje 40 x 80 cm.</t>
  </si>
  <si>
    <t>OPREMA UKUPNO:</t>
  </si>
  <si>
    <t xml:space="preserve">3. </t>
  </si>
  <si>
    <t xml:space="preserve">Stalci za vijence. </t>
  </si>
  <si>
    <t>Odar - stol ili podest za polaganje lijesa, dim. oko 230 x 90 cm, visine oko 85 cm.</t>
  </si>
  <si>
    <t>Manipulativna kolica ili sklopiva rastezljiva kolica za lijes.</t>
  </si>
  <si>
    <t>Stol za pripremu pokojnika, od nehrđajućeg čelika, s posudom za odvodnju.</t>
  </si>
  <si>
    <t>Svi definitivno izrađeni izvedbeni nacrti i detalji, predočeni uzorci okova odnosno predočeni prospekti tipiziranih elemenata moraju biti potpisani od strane projektanta i investitora.</t>
  </si>
  <si>
    <t>Kod spajanja vijcima svaki sastav mora biti tako konstruktivno riješen da na vanjskim površinama nema vidljivih vijaka. Kod prozorskih i sl. profila specijalni umeci od tvrdog PVC materijala moraju osigurati  kvalitetu i čisti sastav dvaju profila.</t>
  </si>
  <si>
    <t>Vanjska bravarija izvodi se sa prekinutim toplinskim mostom, a unutarnja bez prekinutog toplinskog mosta.</t>
  </si>
  <si>
    <t>Svi tehnički i fizikalni zahtjevi trebaju biti ispunjeni prema propisima ili prema posebnim traženjima projektanta. Konstrukcija mora biti dimenzionirana tako da sigurno prihvaća opterećenja  funkcije elemenata. 
Sve nosive dijelove statički provjeriti.</t>
  </si>
  <si>
    <t>Okov</t>
  </si>
  <si>
    <t>Sav okov treba biti kvalitetne izvedbe i sa detaljima bravarije predočen nadzornom inženjeru i projektantu na odobrenje. Ukoliko izvoditelj nije u mogućnosti ugraditi okov naveden u Specifikacijama stavaka, treba ponuditi drugi iste kvalitete, o čemu će se pismeno usaglasiti projektant. Bez pismenog suglasja projektanta nije moguće započeti s proizvodnjom. Vratna krila šira od 100 cm ili viša od 200 cm ovješena su na tri petlje.</t>
  </si>
  <si>
    <t>Okov je sadržan u jediničnoj cijeni. 
Okov na protupožarnim vratima mora biti vatrootporan.</t>
  </si>
  <si>
    <t>Svi bravarski elementi ugrađuju se varenjem na prethodno ostavljena sidra odnosno pomoću vijaka ili  posredstvom plastićnih ili metalnih čepova, što će u pojedinom detalju biti određeno.</t>
  </si>
  <si>
    <t>Sve reške između metala i zida moraju biti brtvljene ili kitane silikonskim ili TIO kitom.</t>
  </si>
  <si>
    <t>Kod suhog postupka bravarija se ugrađuje na slijepi okvir koji je kod aluminijske, mesing, inox bravarije u načelu od pocinčanih ČN profila i ulazi u cijenu stavke.</t>
  </si>
  <si>
    <t>Atesti</t>
  </si>
  <si>
    <t>Za sve radove predviđene troškovnikom izvoditelj je dužan pribaviti ateste od odgovarajućih instituta, za kvalitetu materijala, površinske obrade kao i antikorozivne zaštite.</t>
  </si>
  <si>
    <t>- sav materijal, dobavu, izradu i dopremu alata, mehanizaciju i uskladištenje</t>
  </si>
  <si>
    <t>- uzimanje potrebnih izmjera na objektu,</t>
  </si>
  <si>
    <t xml:space="preserve">- izrada radioničkih nacrta i detalja </t>
  </si>
  <si>
    <t>VRSTE BETONA - koristit će se projektirani beton razreda tlačne čvrstoće prema statičkom proračunu, prema čl.14 TPBK, prilog A, prema HRN EN 206-1:2006 Beton 1.dio: Specifikacije, svojstva, proizvodnja i sukladnost (uključuje amandmane A1:2004 i A2:2005)(EN 206-1:2000+A1:2004+A2:2005).</t>
  </si>
  <si>
    <t>Čvrstoća betona određuje se  razredom tlačne čvrstoće. Izvoditelj se mora strogo pridržavati  razreda tlačne čvrstoće za pojedine konstrukcije prema statičkom proračunu.</t>
  </si>
  <si>
    <t>Beton spravljati isključivo strojnim putem.</t>
  </si>
  <si>
    <t>Za toplinsku izolaciju konstrukcija izvođač je obvezan dostaviti atest o zahtjevanoj tlačnoj čvrstoći materijala, a polaganje u svemu izvesti prema uputama proizvođača i raspisima stavaka.</t>
  </si>
  <si>
    <t>* priprema podloge za izvedbu izolacije čišćenjem, prednamazima i sl.</t>
  </si>
  <si>
    <t>* sav rad, grijanje mase, premazi, krojenje traka i slično</t>
  </si>
  <si>
    <t>* sav materijal, izolacioni i spojni</t>
  </si>
  <si>
    <t>* sva pomagala pri radu te dovoz i odvoz istih</t>
  </si>
  <si>
    <t>* nadoknada eventualnih oštećenja drugim učesnicima u izgradnji,</t>
  </si>
  <si>
    <t>* čišćenje nakon izvedenog rada</t>
  </si>
  <si>
    <t>* atesti materijala.</t>
  </si>
  <si>
    <t>IZOLATERSKI RADOVI  obuhvaćaju:</t>
  </si>
  <si>
    <t>NORMATIVI I PROPISI</t>
  </si>
  <si>
    <t>* potrebnu oplatu i radnu skelu (izuzev fasadne skele )</t>
  </si>
  <si>
    <t>* pregled armature od strane izvođača, statičara i nadzornog inženjera prije početka betoniranja</t>
  </si>
  <si>
    <t>* postavljanje i vezanje armature točno prema armaturnim nacrtima, sa podmetanjem podložaka, kako bi se osigurala potrebna udaljenost između armature i oplate</t>
  </si>
  <si>
    <t>Tehnički propis o građevnim proizvodima NN 33/10 i Tehnički propisi o izmjeni tehničkog propisa o građevnim proizvodima NN 87/10, NN 146/10, NN 81/11 te NN 100/11</t>
  </si>
  <si>
    <t>Pravilnik o tehničkim normativima za projektiranje i izvođenje završnih radova u građevinarstvu (Sl. list br. 21/90)</t>
  </si>
  <si>
    <t>Tehnički propis o racionalnoj upotrebi energije i toplinskoj zaštiti u zgradama NN 110/08 i Tehnički propis o izmjeni tehničkog propisa o racionalnoj upotrebi energije i toplinskoj zaštiti u zgradama NN 89/09</t>
  </si>
  <si>
    <t>*</t>
  </si>
  <si>
    <t>* mineralna vuna MW: HRN EN 13162:2008, HRN EN 13162:2002,  HRN EN 13162/AC:2007</t>
  </si>
  <si>
    <t>* ekspandirani polistiren EPS: HRN EN 13163:2008, HRN EN 13163:2002, HRN EN 13163/AC:2007</t>
  </si>
  <si>
    <t>* ekstrudirani polistiren XPS: HRN EN 13164:2008, HRN EN 13164:2002,  HRN EN 13164/AC:2007</t>
  </si>
  <si>
    <t>* tvrda poliuretanska pjena PUR:  HRN EN 13165:2008, HRN EN 13164/A1:2004, HRN EN 13165:2002, HRN EN 13165/A1:2004 , HRN EN 13165/A2:2004, HRN EN 13165/AC:2007</t>
  </si>
  <si>
    <t>*troškove odležavanja izolacionog materijala,</t>
  </si>
  <si>
    <t>Hidro i toplinsku izolaciju krovova.</t>
  </si>
  <si>
    <t>Vertikalnu hidroizolaciju zidova u tlu i podnožja zidova,</t>
  </si>
  <si>
    <t>Horizontalnu hidroizolaciju podova na tlu,</t>
  </si>
  <si>
    <t>TOPLINSKA IZOLACIJA</t>
  </si>
  <si>
    <t>Dobava materijala, transport i ugradnja.</t>
  </si>
  <si>
    <t xml:space="preserve">Tehnička svojstva i drugi zahtjevi, te potvrđivanje sukladnosti mineralnog dodatka za beton, određuje se odnosno provodi, ovisno o vrsti mineralnog dodatka, prema Tehničkom propisu za betonske konstrukcije NN 139/09 i Tehničkom propisu o izmjenama i dopunama tehničkog propisa za betonske konstrukcije NN br. 14/10. i NN br. 125/10 čl.14 TPBK.
Tehnička svojstva mineralnog dodatka betonu moraju ispuniti opće i posebne zahtjeve bitne za svojstva betona i ovisno o vrsti mineralnog dodatka moraju biti specificirana prema normama HRN EN 450-1, HRN EN 13263-1, HRN EN 12620 i HRN EN 12878, te sukladan zahtjevima priloga „E“ TPBK. 
Tehnička svojstva mineralnog dodatka specificiraju se u projektu betonske konstrukcije.
Važeće norme za mineralne dodatke za beton su:  
HRN EN 450-1:2008, HRN EN 450-2:2005, HRN EN 13263-1:2005, HRN EN 13263-2:2005, HRN EN 12620:2008, HRN EN 12620:2003/AC:2006, HRN EN 12878:2005.                                                                                        
</t>
  </si>
  <si>
    <t>AGREGAT</t>
  </si>
  <si>
    <t>I.</t>
  </si>
  <si>
    <t>II.</t>
  </si>
  <si>
    <t>INSTALATERSKI RADOVI - ELEKTROINSTALATERSKI RADOVI</t>
  </si>
  <si>
    <t>Tehnička svojstva i drugi zahtjevi, te potvrđivanje sukladnosti agregata određuje se odnosno provodi, ovisno o vrsti agregata, prema čl.14 TPBK prilog "D", prema normama:                                                                                                  
- Agregati za beton: HRN EN 12620:2008 ,                                                                                                     
- Lagani agregati za beton, mort i mort za zalijevanje: HRN EN 13055-1:2003, HRN EN 13055-1:2003/AC:2006</t>
  </si>
  <si>
    <t>VODA IZ VODOVODA</t>
  </si>
  <si>
    <t>Voda koja se koristi prilikom pripreme betona mora imati tehnička svojstva i druge zahtjeve, te potvrđivanje prikladnosti vode prema zahtjevima čl.14 TPBK priloga "F" i normi HRN EN 1008:2002 - Voda za pripremu betona -- Specifikacije za uzorkovanje, ispitivanje i potvrđivanje prikladnosti vode, uključujući vodu za pranje iz instalacija za otpadnu vodu u industriji betona, kao vode za pripremu betona</t>
  </si>
  <si>
    <t>Isprave o sukladnosti osnovnih materijala - za sve rabljene materijale izvoditelj je dužan priložiti izjave o sukladnosti ili certifikate sukladnosti.</t>
  </si>
  <si>
    <t>Kontrola proizvodnje betona
Unutarnja kontrola betona provodit će se prema normi HRN EN 206-1:2006 Beton -- 1. dio: Specifikacije, svojstva, proizvodnja i sukladnost (uključuje amandmane A1:2004 i A2:2005) (EN 206-1:2000+A1:2004+A2:2005) i mora obuhvatiti sve mjere nužne za održavanje i osiguranje svojstava betona sukladno zahtjevima norme HRN EN 206-1 i prilogu "A" TPBK.</t>
  </si>
  <si>
    <t>KONTROLNI POSTUPCI KOD UGRADNJE BETONA</t>
  </si>
  <si>
    <t>Izvoditelj treba prema normi HRN EN 13670:2010 Izvedba betonskih konstrukcija (EN 13670:2009) prije početka ugradnje provjeriti da li je beton u skladu sa zahtjevima iz projekta betonske konstrukcije, te da li je tijekom transporta došlo do promjene njegovih svojstava koja bi bila od utjecaja na tehnička svojstva betonske konstrukcije.</t>
  </si>
  <si>
    <t>SVJEŽI BETON</t>
  </si>
  <si>
    <t>Kontrolu svježeg betona izvoditelj treba provoditi pregledom svake otpremnice i vizualnom kontrolom koegzistencije kod svake dopreme (svakog vozila), te kod opravdane sumnje ispitivanjem koegzistencije prema normi HRN EN 12350-2 (ispitivanje svježeg betona slijeganjem) o čemu treba voditi evidenciju.</t>
  </si>
  <si>
    <t>OČVRSNULI BETON</t>
  </si>
  <si>
    <t>Izvoditelj treba izraditi plan uzimanja uzoraka, za pojedine vrste betona, na osnovi operativnog plana radova u suglasnosti sa nadzornim inženjerom.
Ispitivanje očvrsnulog betona će se provoditi na uzorcima uzetim tijekom izvođenja radova. Ispitivanje očvrsnulog betona sastoji se od ispitivanja:
HRN EN 12390-3:2009 Ispitivanje očvrsnuloga betona -- 3. dio: Tlačna čvrstoća ispitnih uzoraka (EN 12390-3:2009)
Uzorci će se uzimati i njegovati u skladu s HRN EN 12390-2. 
Uzorci su oblika kocke 15x15x15 cm.
Rezultati ispitivanja će se evidentirati redoslijedom kako su uzimani i grupirati u grupe betona koje su definirane u programu uzimanja kontrolnih betonskih uzoraka.</t>
  </si>
  <si>
    <t>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t>
  </si>
  <si>
    <t>IZVOĐENJE BETONSKIH RADOVA</t>
  </si>
  <si>
    <t>Beton treba spravljati  isključivo strojnim putem. 
Transport projektiranog betona će se vršiti automješalicama. Transportna sredstva ne smiju izazivati segregaciju betonske smjese tijekom vožnje od mjesta proizvodnje do mjesta ugradnje.
Vrijeme transporta i drugih manipulacija svježim betonom mora biti u neposrednoj vezi s vremenom početka vezivanja cementa.</t>
  </si>
  <si>
    <t>Ugrađivanje betona se može početi samo na osnovu pismene potvrde o preuzimanju podloge, armature i odobrenju betoniranja od strane nadzornog inženjera.</t>
  </si>
  <si>
    <t>Dobava i ugradba keramičkog etažera- galerije nad umivaonikom u boji kao i umivaonik. Komplet dobavljeno, ugrađeno i dogotovljeno za upotrebu. Obračun po komadu ugrađenog etažera.</t>
  </si>
  <si>
    <t>Dobava i ugradnja četvrtastog ogledala iznad etažera galerije i umivaonika dim. 70x70 cm. Obračun po komadu ugrađenog ogledala.</t>
  </si>
  <si>
    <t>Dobava i ugradnja pisoara. Pisoar je zidni od keramike I klase u bijeloj boji. Stavka obuhvaća nabavu, ugradnju i spoj na dovod i odvod vode.Obračun po komadu ugrađenog pisoara.</t>
  </si>
  <si>
    <t>Dobava i montaža visokomontažnog električnog grijača vode kapaciteta 30 l energetske klase A. Bojler montirati iznad radne plohe u prostoriji za pripremu lijesa. Obračun po komadu.</t>
  </si>
  <si>
    <t>12.</t>
  </si>
  <si>
    <t>13.</t>
  </si>
  <si>
    <t>Dobava i montaža visokomontažnog električnog grijača vode kapaciteta 50 l energetske klase A. Bojler montirati u sanitarnim čvorovima. Obračun po komadu.</t>
  </si>
  <si>
    <t>Dobava i montaža niskomontažnog električnog grijača vode kapaciteta 10 l. Bojler montirati ispod sudopera u sobi za obitelj pokojnika. Obračun po komadu.</t>
  </si>
  <si>
    <t xml:space="preserve">C. </t>
  </si>
  <si>
    <t>SANITARNA OPREMA UKUPNO:</t>
  </si>
  <si>
    <t xml:space="preserve">B. </t>
  </si>
  <si>
    <t>VODOVOD UKUPNO:</t>
  </si>
  <si>
    <t xml:space="preserve">A. </t>
  </si>
  <si>
    <t>KANALIZACIJA UKUPNO:</t>
  </si>
  <si>
    <t>REKAPITULACIJA VODOVOD I KANALIZACIJA</t>
  </si>
  <si>
    <t>UKUPNO :</t>
  </si>
  <si>
    <t>GRIJANJE I HLAĐENJE</t>
  </si>
  <si>
    <t>GRIJANJE I HLAĐENJE - SUSTAV DIREKTNE EKSPANZIJE</t>
  </si>
  <si>
    <t>1.01.</t>
  </si>
  <si>
    <t>Vanjska  jedinica u izvedbi toplinske pumpe, serije POWER INVERTER, namjenjena za vanjsku montažu - zaštićena od vremenskih utjecaja, s ugrađenim hermetičkim inverterskim kompresorom, zrakom hlađenim kondenzatorom i svim potrebnim elementima za zaštitu, kontrolu i regulaciju uređaja i funkcionalan rad. Vanjske jedinice je moguće spojiti sa 1 ili 2 unutarnje jedinice ovisno o uređaju, koje rade u jednoj regulacijskoj zoni. Jedinica je sljedećih tehničkih karakteristika:</t>
  </si>
  <si>
    <r>
      <t>- nominalni učinak hlađenja: Q</t>
    </r>
    <r>
      <rPr>
        <vertAlign val="subscript"/>
        <sz val="10"/>
        <rFont val="Arial"/>
        <family val="2"/>
        <charset val="238"/>
      </rPr>
      <t>hl</t>
    </r>
    <r>
      <rPr>
        <sz val="10"/>
        <rFont val="Arial"/>
        <family val="2"/>
        <charset val="238"/>
      </rPr>
      <t xml:space="preserve"> =  7,1 (3,3 - 8,1) kW </t>
    </r>
  </si>
  <si>
    <t>- SHF: 0,73</t>
  </si>
  <si>
    <t>- apsorbirana snaga: 1,87 kW / 230 V / 1 faza / 50 Hz</t>
  </si>
  <si>
    <t>- godišnja potrošnja: 387 kWh/g</t>
  </si>
  <si>
    <t>- sezonska energetska učinkovitost:  SEER = A++ (6,4)</t>
  </si>
  <si>
    <r>
      <t>- nominalni učinak grijanja: Q</t>
    </r>
    <r>
      <rPr>
        <vertAlign val="subscript"/>
        <sz val="10"/>
        <rFont val="Arial"/>
        <family val="2"/>
        <charset val="238"/>
      </rPr>
      <t>gr</t>
    </r>
    <r>
      <rPr>
        <sz val="10"/>
        <rFont val="Arial"/>
        <family val="2"/>
        <charset val="238"/>
      </rPr>
      <t xml:space="preserve"> = 8,0 (3,5 - 10,2) kW </t>
    </r>
  </si>
  <si>
    <t>- apsorbirana snaga: 2,21 kW / 230 V / 1 faza / 50 Hz</t>
  </si>
  <si>
    <r>
      <t xml:space="preserve">- učinak grijanja: - pri referentnoj temperaturi (-10 </t>
    </r>
    <r>
      <rPr>
        <sz val="10"/>
        <rFont val="Calibri"/>
        <family val="2"/>
        <charset val="238"/>
      </rPr>
      <t>°</t>
    </r>
    <r>
      <rPr>
        <sz val="10"/>
        <rFont val="Arial"/>
        <family val="2"/>
        <charset val="238"/>
      </rPr>
      <t>C): 4,7 kW</t>
    </r>
  </si>
  <si>
    <t xml:space="preserve">- snaga pomoćnog elektrogrijača: 0,0  kW </t>
  </si>
  <si>
    <t>- godišnja potrošnja: 1521 kWh / g</t>
  </si>
  <si>
    <t>- sezonska energetska učinkovitost:  SCOP = A+ (4,3)</t>
  </si>
  <si>
    <r>
      <t>- protok zraka - hlađenje:  55,0 m</t>
    </r>
    <r>
      <rPr>
        <vertAlign val="superscript"/>
        <sz val="10"/>
        <rFont val="Arial"/>
        <family val="2"/>
        <charset val="238"/>
      </rPr>
      <t>3</t>
    </r>
    <r>
      <rPr>
        <sz val="10"/>
        <rFont val="Arial"/>
        <family val="2"/>
        <charset val="238"/>
      </rPr>
      <t>/min</t>
    </r>
  </si>
  <si>
    <r>
      <t>- protok zraka - grijanje:  55,0 m</t>
    </r>
    <r>
      <rPr>
        <vertAlign val="superscript"/>
        <sz val="10"/>
        <rFont val="Arial"/>
        <family val="2"/>
        <charset val="238"/>
      </rPr>
      <t>3</t>
    </r>
    <r>
      <rPr>
        <sz val="10"/>
        <rFont val="Arial"/>
        <family val="2"/>
        <charset val="238"/>
      </rPr>
      <t>/min</t>
    </r>
  </si>
  <si>
    <t xml:space="preserve">- područje hlađenja: -15 °C do +46°C </t>
  </si>
  <si>
    <t xml:space="preserve">- područje grijanja:   -20 °C do +21 °C </t>
  </si>
  <si>
    <t>- nivo zvučnog tlaka - hlađenje (SPL): 47 dB (A)</t>
  </si>
  <si>
    <t>-nivo zvučne snage - hlađenje (PWL): 67 dB(A)</t>
  </si>
  <si>
    <t>- nivo zvučnog tlaka - grijanje(SPL): 48 dB (A)</t>
  </si>
  <si>
    <t xml:space="preserve">- dimenzije: V × Š × D: 943 x 950 x 330(+30) mm    </t>
  </si>
  <si>
    <t>- masa: 67 kg</t>
  </si>
  <si>
    <t>- maksimalna dozvoljena duljina cijevnog razvoda: 50 m</t>
  </si>
  <si>
    <t>- maksimalna dozvoljena visina cijevnog razvoda: 30 m</t>
  </si>
  <si>
    <t>- priključak R410A - tekuća faza: 9,52 mm</t>
  </si>
  <si>
    <t>- priključak R410A - plinovita faza: 15,88 mm</t>
  </si>
  <si>
    <t>(navesti ime jednakovrijednog proizvoda i proizvođača)</t>
  </si>
  <si>
    <t>1.02.</t>
  </si>
  <si>
    <t>Vanjska  jedinica split sustava u izvedbi toplinske pumpe, serije POWER INVERTER, namjenjena za vanjsku montažu - zaštićena od vremenskih utjecaja, s ugrađenim inverterskim kompresorom, zrakom hlađenim kondenzatorom i svim potrebnim elementima za zaštitu, kontrolu i regulaciju uređaja i funkcionalan rad, sljedećih tehničkih značajki:</t>
  </si>
  <si>
    <r>
      <t>- nominalni učinak hlađenja: Q</t>
    </r>
    <r>
      <rPr>
        <vertAlign val="subscript"/>
        <sz val="10"/>
        <rFont val="Arial"/>
        <family val="2"/>
        <charset val="238"/>
      </rPr>
      <t>hl</t>
    </r>
    <r>
      <rPr>
        <sz val="10"/>
        <rFont val="Arial"/>
        <family val="2"/>
        <charset val="238"/>
      </rPr>
      <t xml:space="preserve"> = 5,0 (2,3 - 5,6) kW </t>
    </r>
  </si>
  <si>
    <t>- SHF: 0,84</t>
  </si>
  <si>
    <t>- apsorbirana snaga: 1,44 (1,42) kW / 230 V / 1 faza / 50 Hz</t>
  </si>
  <si>
    <t>- godišnja potrošnja: 317 (301) kWh/g</t>
  </si>
  <si>
    <t>- sezonska energetska učinkovitost:  SEER = A(A+) (5,5 (5,8))</t>
  </si>
  <si>
    <t>Oplatu za betonske konstrukcije čije će površine ostati vidljive, potrebno je izvesti u glatkoj “blažuj”, blanjanoj ili profiliranoj oplati, a prema nacrtu. Ako se u projektu traži blanjana oplata, onda treba koristiti daske istih širina, osim ako nije drugačije predviđeno, s vidljivom strukturom drveta, a slaganje dasaka prema projektu ili uputama projektanata.</t>
  </si>
  <si>
    <t>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t>
  </si>
  <si>
    <t>Kod nastavljanja betoniranja po visini, prilikom postavljanja oplate za tu konstrukciju treba izvesti zaštitu površina betona već gotovih konstrukcija od procjeđivanja cementnog mlijeka.</t>
  </si>
  <si>
    <t>Neposredno prije početka ugrađivanja betona oplata se mora očistiti.</t>
  </si>
  <si>
    <t>Oplate moraju biti tako izvedene da se mogu skidati lako i bez potreba i oštećenja konstrukcija, sa svim njenim elementima, kao i slaganje i sortiranje građe na određenim mjestima. Također je uključeno i čišćenje dasaka, gredica, potpora i drugog, vađenje čavala.</t>
  </si>
  <si>
    <t>Izrađena oplata, s podupiranjem, prije betoniranja mora biti od strane izvoditelja statički kontrolirana. Prije nego što se počne ugrađivati beton moraju se provjeriti dimenzije oplate i kakvoća njihove izvedbe, kao i čistoća i vlažnost oplate.</t>
  </si>
  <si>
    <t>Rezultati ispitivanja nivelete oplate, kao i zapisnik o prijemu tih konstrukcija, čuvaju se u evidenciji koja se prilikom primopredaje izgrađene građevine ustupa korisniku te građevine.</t>
  </si>
  <si>
    <t>Premjere i obračun izvršenih radova vršiti će se prema “Prosječnim normama u građevinarstvu” GN-601 za tesarske radove.</t>
  </si>
  <si>
    <t>* uzimanje izmjera na objektu</t>
  </si>
  <si>
    <t>* izvedba betonske mase u betonari</t>
  </si>
  <si>
    <t>* dostava na gradilište</t>
  </si>
  <si>
    <t>* 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</si>
  <si>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</si>
  <si>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</si>
  <si>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</si>
  <si>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njegu ugrađenog betona</t>
  </si>
  <si>
    <t>* čišćenje nakon završetka svih radova</t>
  </si>
  <si>
    <t>* svu štetu kao i troškove popravka kao posljedica nepažnje u toku izvedbe</t>
  </si>
  <si>
    <t>* troškove zaštite na radu</t>
  </si>
  <si>
    <t>* troškove atesta
* sve troškove oko redovitog ili izvanrednog ispitivanja kvalitete betona.</t>
  </si>
  <si>
    <t>Stavka</t>
  </si>
  <si>
    <t>Opis</t>
  </si>
  <si>
    <t>Količina</t>
  </si>
  <si>
    <t>GRAĐEVINSKI RADOVI</t>
  </si>
  <si>
    <t xml:space="preserve">1.  </t>
  </si>
  <si>
    <t>m2</t>
  </si>
  <si>
    <t>m1</t>
  </si>
  <si>
    <t>kom.</t>
  </si>
  <si>
    <t>UKUPNO:</t>
  </si>
  <si>
    <t xml:space="preserve">2. </t>
  </si>
  <si>
    <t>odvoz otpadaka i šute nakon izvedenih radova,</t>
  </si>
  <si>
    <t>popravak manjih oštećenja i nečistoća na podlozi,</t>
  </si>
  <si>
    <t>poduzimanje mjera po HTZ i drugim postojećim propisima,</t>
  </si>
  <si>
    <t>keramičku obradu raznih kutija i sl. elektr. instalacije na površinama koje se obrađuju.</t>
  </si>
  <si>
    <t>Prilikom izvedbe stolarskih radova opisanih ovim troškovnikom, izvoditelj radova mora pridržavati se svih uvjeta i opisa iz troškovnika, kao i važećih propisa.</t>
  </si>
  <si>
    <t>Sav upotrijebljeni materijal mora odgovarati svim postojećim standardima i propisima. Ponuditelj je dužan izvesti solidan i ispravan rad na temelju shema i troškova, te pregleda postojećih elemenata na građevini.</t>
  </si>
  <si>
    <t xml:space="preserve">Prije početka izvedbe stolarskih elemenata sve potrebne radioničke nacrte izrađuje izvoditelj stolarskih radova te s predloženim okovom dostavlja ih na usuglašavanje projektantu-investitoru. </t>
  </si>
  <si>
    <t>Sve stavke troškovnika podrazumjevaju nabavu, izradu, isporuku, montažu i razmještaj potrebnog specificiranog materijala na samoj lokaciji, izvedbu prema tehničkim propisima, sa montažom pomoću kvalificirane i stručne radne snage, a u skladu sa važećim propisima i standardima.</t>
  </si>
  <si>
    <t xml:space="preserve">Kod davanja ponuda, isporučitelj mora, u slučaju kad to nije posebno naznačeno pojedinom stavkom troškovnika, za svaku pojedinu stavku ukalkulirati sav potreban rad do konačne montaže i razmještaja opreme sukladno pravilima struke. </t>
  </si>
  <si>
    <t xml:space="preserve">Isporučitelj je obvezan prije isporuke robe izvršiti izmjeru na licu mjesta, pregledati prostorije. Sav rad i materijal vezan uz nabavu, isporuku, montažu i razmještaj uključeni su u ugovorenu cijenu. </t>
  </si>
  <si>
    <t>Sva oprema kod dostave i prilikom ugradnje mora biti zaštićena, kako tijekom i nakon ugradbe ne bi došlo do njenog oštećenja.</t>
  </si>
  <si>
    <t xml:space="preserve">Kvaliteta svih materijala koji se ugrađuju mora biti dokazana atestima. </t>
  </si>
  <si>
    <t>Obračun se vrši po komadu.</t>
  </si>
  <si>
    <t>Jed. mjera</t>
  </si>
  <si>
    <t>paušal</t>
  </si>
  <si>
    <t>- troškove atesta</t>
  </si>
  <si>
    <t>- troškove radne snage za kompletan rad,</t>
  </si>
  <si>
    <t>- izradu i montažu u radionici s dostavom na gradilište, sa svim potrebnim materijalom i spojnim elementima i prvoklasnom izvedbom, kao i dopremu alata i mehanizacije, uskladištenje,</t>
  </si>
  <si>
    <t>- montažu na gradilištu,</t>
  </si>
  <si>
    <t>- sve horizontalne i vertikalne transporte do mjesta ugradnje,</t>
  </si>
  <si>
    <t>- radnu skelu s montažom i demontažom,</t>
  </si>
  <si>
    <t>- kompletnu zaštitu od korozije,</t>
  </si>
  <si>
    <t>stavka 9: vrata proizvodne mjere 89 x 205, 1xL i 1XD</t>
  </si>
  <si>
    <t xml:space="preserve">Stavka 17 sastoji se od prednje stijene duljine 190 cm u sklopu kojih su dvoja zaokretna vrata širine 70 cm, središnje stijene duljine 136 cm i bočne stijene duljine 156 cm. </t>
  </si>
  <si>
    <t xml:space="preserve">Stavka 17b sastoji se od prednje stijene duljine 95 cm u sklopu koje zaokretna vrata duljine 70 cm te bočne stijene duljine 150 cm. </t>
  </si>
  <si>
    <t xml:space="preserve">Stavka 17c sastoji se od pregradne stijene duljine 45 cm. </t>
  </si>
  <si>
    <t xml:space="preserve">Stavka 18a sastoji se od prednje stijene duljine 190 cm u sklopu koje su dvoja vrata širine 70 cm, bočne i središnje stijene duljine 125 cm.
</t>
  </si>
  <si>
    <t xml:space="preserve">Stavka 18b sastoji se od pregradne stijene duljine 45 cm. </t>
  </si>
  <si>
    <t xml:space="preserve">Mjera otvora za ugradnju 110x205 cm.                                    
</t>
  </si>
  <si>
    <t xml:space="preserve">Mjera otvora za ugradnju 199 x 205 cm. </t>
  </si>
  <si>
    <t>Mjera otvora za ugradnju 189 x 205 cm.</t>
  </si>
  <si>
    <t xml:space="preserve">stavka 11: mjera otvora za ugradnju: 90 x 120 cm </t>
  </si>
  <si>
    <t>Predizolirane bakrene cijevi u kolutu ili šipci za freonsku instalaciju plinske i tekuće faze kvalitete koja se u rashladnoj tehnici primjenjuje za rashladni medij R-410A. U kompletu sa spojnicama i koljenima, spojnim i pričvrsnim materijalom. Cijevi moraju biti odmašćene, očišćene i osušene prije ugradnje.</t>
  </si>
  <si>
    <t>Ø 6,35</t>
  </si>
  <si>
    <t>m</t>
  </si>
  <si>
    <t>Ø 9,52</t>
  </si>
  <si>
    <t>Ø 12,7</t>
  </si>
  <si>
    <t>Ø 15,88</t>
  </si>
  <si>
    <t>1.08.</t>
  </si>
  <si>
    <t>Tvrde PVC cijevi za odvod kondenzata, uključivo potrebne fazonske komade, spojni i montažni pribor i materijal.</t>
  </si>
  <si>
    <t>Ø 20mm</t>
  </si>
  <si>
    <t>1.09.</t>
  </si>
  <si>
    <t>Cijevna izolacija debljine 6mm za kondenzat</t>
  </si>
  <si>
    <t>1.10.</t>
  </si>
  <si>
    <t>Ugradbeni sifon za klima uređaje, dimenzije 100x100mm, ugradbena dubina 60mm, dimenzija priključka DN32, komplet sa kućištem i poklopcem.</t>
  </si>
  <si>
    <t>HL 138</t>
  </si>
  <si>
    <t>1.11.</t>
  </si>
  <si>
    <t>Komunikacijski kabeli između unutrašnjih i vanjske jedinice, te upravljačkih panela i unutrašnjih jedinica</t>
  </si>
  <si>
    <t>1.12.</t>
  </si>
  <si>
    <t>Navojne šipke za postavljanje unutarnjih jedinica, komplet sa materijalom potrebnim za montažu.</t>
  </si>
  <si>
    <t>kpl</t>
  </si>
  <si>
    <t>1.32.</t>
  </si>
  <si>
    <t>Dodatna izolacija cjevovoda freonske instalacije u vanjskom prostoru armacel izolacijom d=13mm u oblozi od Aluminijskog lima S=1mm</t>
  </si>
  <si>
    <r>
      <t>m</t>
    </r>
    <r>
      <rPr>
        <sz val="10"/>
        <rFont val="Arial"/>
        <family val="2"/>
        <charset val="238"/>
      </rPr>
      <t>²</t>
    </r>
  </si>
  <si>
    <t>1.13.</t>
  </si>
  <si>
    <t xml:space="preserve">Zračne rešetke za dobavu/odsis zraka u/iz prostorije, za ugradnju na kanalne jedinice grijanja i hlađenja, s mogućnošću regulacije količine strujanja zraka u dva smjera, sa ugradbenim okvirom bez vidljivih vijaka, isporučene sa materijalom potrebnim za montažu, plastificirane u RAL-u prema odabiru arhitekta, slijedećih dimenzija otvora i količina: </t>
  </si>
  <si>
    <t>OAH 2-L 1225x225</t>
  </si>
  <si>
    <t>OAH 2-L 1025x225</t>
  </si>
  <si>
    <t>1.14.</t>
  </si>
  <si>
    <t>Plenum izrađen iz aluminijskog lima debljine s=1mm za ugradnju na kanalnu jedinicu i spoj na istrujne i odsisne rešetke</t>
  </si>
  <si>
    <t>1.15.</t>
  </si>
  <si>
    <t>Nosači vanjskih jedinica od nehrđajućeg čelika (INOX)  za uradnju na ravni krov, minimalen visine h=30cm, prema dimenzijama vanjskih jedinica, komplet sa materijalom potrebnim za montažu.</t>
  </si>
  <si>
    <t>1.16.</t>
  </si>
  <si>
    <t>Rashladni medij R410A:</t>
  </si>
  <si>
    <t>1.17.</t>
  </si>
  <si>
    <r>
      <t xml:space="preserve">Elektro spajanje i puštanje u rad vanjskih i unutarnjih jedinica split sustava, podešavanje parametara i programiranje rada u skladu s potrebama investitora, uključivo provjeru nepropusnosti freonske instalacije, tlačna proba ispitnim tlakom 25 bar, vakumiranje i dopunjavanje rashladnog sredstva od strane ovlaštenog servisa, (START UP), probni rad i regulacija sistema </t>
    </r>
    <r>
      <rPr>
        <b/>
        <i/>
        <u/>
        <sz val="10"/>
        <rFont val="Arial"/>
        <family val="2"/>
        <charset val="238"/>
      </rPr>
      <t xml:space="preserve">obavezno samo od strane ovlaštenog servisera </t>
    </r>
    <r>
      <rPr>
        <sz val="10"/>
        <rFont val="Arial"/>
        <family val="2"/>
      </rPr>
      <t>proizvođača opreme, uključivo davanje zapisnika o ispitivanju uz izdavanje potrebnih uputa za korištenje, atesta i garancija:</t>
    </r>
  </si>
  <si>
    <t>1.18.</t>
  </si>
  <si>
    <t>Građevinska pripomoć na uspostavi prodora u AB zidovima i stropovima za prolaz cjevovoda.</t>
  </si>
  <si>
    <t>Ø100mm</t>
  </si>
  <si>
    <t>1.19.</t>
  </si>
  <si>
    <t>Električna sobna  grijalica snage 750W sa integriranim regulatorom temperature. Grijalica posjeduje zaštitiu protiv prskajuće vode (IPX4) te su zaštitno izolirane, komplet s materijalom potrebnim za montažu.</t>
  </si>
  <si>
    <t>1.20.</t>
  </si>
  <si>
    <t>Sitni potrošni materijal koji nije posebno specificiran, kao brtve, vijci,matice, ovjesni i pričvrsni materijal, materijal za zavarivanje, kisik, plin.</t>
  </si>
  <si>
    <t>1.21.</t>
  </si>
  <si>
    <t>Dobava i transport opreme fco gradilište / skladište isporučitelja.</t>
  </si>
  <si>
    <t xml:space="preserve">Montaža specificirane opreme do pune pogonske sposobnosti, te istovar, skladištenje, čuvanje, transport do objekta i po objektu, prijenos do mjesta ugradnje, ugradba i sl. Probni pogon u trajanju od 48 sati, primopredaja, garancije i održavanje u garantnom roku. </t>
  </si>
  <si>
    <t>1.22.</t>
  </si>
  <si>
    <t>Sva zakonski propisana ispitivanja kao ispitivanje funkcionalnosti instalacije, ispitivanje mikroklime prostora. Izdavanje potrebnih zapisnika o ispitivanju, a sve obavezno uz prisutnost nadzornog inženjera.</t>
  </si>
  <si>
    <t>1.23.</t>
  </si>
  <si>
    <t>Ispitivanje vanjskih jedinica sustava direktne ekspanzije kao oruđe za rad s povećanom opasnosti, ispitivanje buke vanjskih i unutarnjih jedinica i sva ostala ispitivanja potrebna za tehnički pregled.</t>
  </si>
  <si>
    <t>1.24.</t>
  </si>
  <si>
    <t>Obuka korisnika za rad s ugrađenom opremom uz obavezno izdavanje uputa za rad.</t>
  </si>
  <si>
    <t>1.25.</t>
  </si>
  <si>
    <t>Čišćenje gradilišta s obaveznim razvrstavanjem otpada. Odvoz i deponiranje otpada isključivo na ovlaštene deponije uz izdavanje zapisnika o deponiranju otpada.</t>
  </si>
  <si>
    <t>1.26.</t>
  </si>
  <si>
    <t>Izrada projekta izvedenog stanja strojarskih instalacija</t>
  </si>
  <si>
    <t>UKUPNO GRIJANJE I HLAĐENJE:</t>
  </si>
  <si>
    <t>Prikupljanje i ishođenje svih potrebnih izjava o sukladnosti opreme, atesta od ovlaštenih kuća, izrada uputa o rukovanju i održavanju instalacije, te obučavanje osoblja za rad sa opremom i instalacijom je sastavni dio ove specifikacije.</t>
  </si>
  <si>
    <t>2.01.</t>
  </si>
  <si>
    <t xml:space="preserve">Cijevni ventilator s EC motorom za ugradnju na spiro kanal, komplet sa jedrenim platnom i obujmicama i materijalom potrebnim za spajanje na limeni kanal i montažu, sa pripadajućimm regulatorom brzine vrtnje, slijedećih karakteristika: </t>
  </si>
  <si>
    <t>Karakteristike ventilatora:</t>
  </si>
  <si>
    <t>Napon V= 230</t>
  </si>
  <si>
    <t>Frekvencija Hz= 50</t>
  </si>
  <si>
    <t>Faza ~ = 1</t>
  </si>
  <si>
    <t>Snaga N= 78W</t>
  </si>
  <si>
    <t>Jačina struje I= 0,8A</t>
  </si>
  <si>
    <r>
      <t>Protok zraka m</t>
    </r>
    <r>
      <rPr>
        <vertAlign val="superscript"/>
        <sz val="10"/>
        <color indexed="8"/>
        <rFont val="Calibri"/>
        <family val="2"/>
        <charset val="238"/>
      </rPr>
      <t>3</t>
    </r>
    <r>
      <rPr>
        <sz val="10"/>
        <rFont val="Arial"/>
        <family val="2"/>
        <charset val="238"/>
      </rPr>
      <t>/h= 450</t>
    </r>
  </si>
  <si>
    <t>Raspoloživi pad tlaka Pa= 200</t>
  </si>
  <si>
    <r>
      <t>Obrtaja/min. Min</t>
    </r>
    <r>
      <rPr>
        <vertAlign val="superscript"/>
        <sz val="10"/>
        <color indexed="8"/>
        <rFont val="Calibri"/>
        <family val="2"/>
        <charset val="238"/>
      </rPr>
      <t>-1</t>
    </r>
    <r>
      <rPr>
        <sz val="10"/>
        <rFont val="Arial"/>
        <family val="2"/>
        <charset val="238"/>
      </rPr>
      <t xml:space="preserve">  = 4320</t>
    </r>
  </si>
  <si>
    <t>Maksimalna temperatura transportnog zraka °C= 55</t>
  </si>
  <si>
    <t>Nivo zvučnog pritiska na 3.m dB(A)= 47</t>
  </si>
  <si>
    <t>Težina kg= 1,6</t>
  </si>
  <si>
    <t>Izolacijska klasa, motor= B</t>
  </si>
  <si>
    <t>Klasa kućišta, motor IP= 44</t>
  </si>
  <si>
    <t>Dodatna oprema za funkcionalno djelovanje:</t>
  </si>
  <si>
    <t>2.02.</t>
  </si>
  <si>
    <t xml:space="preserve">Cijevni ventilator  za ugradnju na spiro kanal, komplet sa jedrenim platnom i obujmicama i materijalom potrebnim za spajanje na limeni kanal i montažu, sa pripadajućimm regulatorom brzine vrtnje, slijedećih karakteristika: </t>
  </si>
  <si>
    <t>Snaga N= 40W</t>
  </si>
  <si>
    <t>Jačina struje I= 0,2A</t>
  </si>
  <si>
    <r>
      <t>Protok zraka m</t>
    </r>
    <r>
      <rPr>
        <vertAlign val="superscript"/>
        <sz val="10"/>
        <color indexed="8"/>
        <rFont val="Calibri"/>
        <family val="2"/>
        <charset val="238"/>
      </rPr>
      <t>3</t>
    </r>
    <r>
      <rPr>
        <sz val="10"/>
        <rFont val="Arial"/>
        <family val="2"/>
        <charset val="238"/>
      </rPr>
      <t>/h= 140</t>
    </r>
  </si>
  <si>
    <t>Raspoloživi pad tlaka Pa= 120</t>
  </si>
  <si>
    <r>
      <t>Obrtaja/min. Min</t>
    </r>
    <r>
      <rPr>
        <vertAlign val="superscript"/>
        <sz val="10"/>
        <color indexed="8"/>
        <rFont val="Calibri"/>
        <family val="2"/>
        <charset val="238"/>
      </rPr>
      <t>-1</t>
    </r>
    <r>
      <rPr>
        <sz val="10"/>
        <rFont val="Arial"/>
        <family val="2"/>
        <charset val="238"/>
      </rPr>
      <t xml:space="preserve">  =2403</t>
    </r>
  </si>
  <si>
    <t>Nivo zvučnog pritiska na 3.m dB(A)= 31</t>
  </si>
  <si>
    <t>Težina kg= 1,7</t>
  </si>
  <si>
    <t>2.03.</t>
  </si>
  <si>
    <t>Prilikom izvedbe soboslikarskih radova opisanih  u troškovniku izvođač radova mora se pridržavati svih uvjeta i opisa iz troškovnika, kao i važećih propisa i to posebno:</t>
  </si>
  <si>
    <t>* Tehnički uvjeti za izvođenje ličilačkih radova HRN U.F2.012/78</t>
  </si>
  <si>
    <t>Materijal za izvedbu soboslikarskih radova treba biti prvorazredan. Na oličenim površinama ne smiju se poznati tragovi četke ili valjka, ne smije biti mrlja, a ton boje treba biti ujednačen.</t>
  </si>
  <si>
    <t>Ukoliko na zidovima i ostalim površinama koje se boje ima nekih značajnih pogrešaka, koje bi kvarile kvalitetu nakon izvršenog soboslikarskog rada, dužan je soboslikar upozoriti na te pogreške rukovoditelja građevinskih radova, da se ovo odstrani prije bojenja.</t>
  </si>
  <si>
    <t>Investitor ima pravo na kontrolu kvalitete materijala kojim se radovi izvode. Ustanovi li da taj materijal ne odgovara propisanoj kvaliteti izvođač radova dužan je odstraniti lošu izvedbu i na vlastiti trošak izvesti radove sa kvalitetnim materijalom.</t>
  </si>
  <si>
    <t>O ispravnosti izvedenih površina mjerodavna je izjava nadzornog inženjera.</t>
  </si>
  <si>
    <t>radnik kv</t>
  </si>
  <si>
    <t>sati</t>
  </si>
  <si>
    <t>radnik  pkv</t>
  </si>
  <si>
    <t xml:space="preserve"> </t>
  </si>
  <si>
    <t>Završno fino čišćenje objekta nakon dovršetka svih građevinsko-obrtničkih i instalaterskih radova kao priprema za tehnički pregled.</t>
  </si>
  <si>
    <t>U čišćenju osim čišćenja podova podrazumjeva se i čišćenje i pranje sanitarnih predmeta.</t>
  </si>
  <si>
    <t>Prilikom čišćenja paziti da se završna obrada ne ošteti.</t>
  </si>
  <si>
    <t>Napomena: višekratna čišćenja u tijeku gradnje ulaze u jedinične cijene svih sudionika na gradnji, ne ulaze u ovu stavku i ne obračunavaju se posebno!</t>
  </si>
  <si>
    <t xml:space="preserve">Obračun po m2 tlocrtne neto površine prostora. </t>
  </si>
  <si>
    <t>Odvoz šute i smeća</t>
  </si>
  <si>
    <t>Obračun po m3 odvezenog materijala u rastresitom stanju.</t>
  </si>
  <si>
    <t>14.</t>
  </si>
  <si>
    <t>Sve podloge moraju biti očišćene od prašine i ostalih prljavština. Bojiti je dozvoljeno samo suhu i pripremljenu podlogu.</t>
  </si>
  <si>
    <t>Osnovni premazi moraju se tako odabrati da su podesni za slijedeće premaze koji se predviđaju.</t>
  </si>
  <si>
    <t>Probni premazi moraju se po želji investitora izvesti za sve premaze.</t>
  </si>
  <si>
    <t xml:space="preserve">U jediničnoj cijeni pojedinih stavaka obračunata je i upotreba svih skela bez obzira na visinu i drugih pomagala kod rada. </t>
  </si>
  <si>
    <t>Zidove i stropove treba  bojati, kad su potpuno suhi, a prije bojanja treba zakrpati sve eventualne rupe, pukotine ili krhotine, a podlogu pripremiti prema tehnologiji proizvođača boja i lakova.</t>
  </si>
  <si>
    <t>Dok radovi traju, izvođač je dužan zaštititi od oštećenja ili prljanja sve ostale građevinske dijelove i opremu (podove, stakla, vrata I sl.).</t>
  </si>
  <si>
    <t>Priprema podloge:</t>
  </si>
  <si>
    <t>Čišćenje površine od prašine i eventualno potrebni popravci na podlozi.</t>
  </si>
  <si>
    <t>Impregnacija:</t>
  </si>
  <si>
    <t xml:space="preserve">A/ Impregnacija za vapnene i produžne žbuke </t>
  </si>
  <si>
    <t>B/ Impregnacija za gipskartonske ploče, gipsvapnene žbuke, beton i YTONG blokovi</t>
  </si>
  <si>
    <t>Međusloj:</t>
  </si>
  <si>
    <t>- Gipskartonske ploče i produžna žbuka koju treba  zagladiti - impregniranu podlogu zagladiti glet masom u dva sloja</t>
  </si>
  <si>
    <t>Završno ličenje bojom:</t>
  </si>
  <si>
    <t>u dva sloja ili tri sloja, ovisno o boji i pokrivanju.</t>
  </si>
  <si>
    <t>Ličenje drvenih površina:</t>
  </si>
  <si>
    <t xml:space="preserve">Impregnacija površine FUGNICIDNOM IMPREGNACIJOM BEZBOJNOM </t>
  </si>
  <si>
    <t xml:space="preserve">Zaglađivanje površina, saniranje rešaka na spojevima i popravak neravnina KITOM ZA LOPATICE </t>
  </si>
  <si>
    <t>Predličenje TEMELJOM BIJELIM za vanjsku stolariju u dva sloja ili za unutarnju u jednom sloju, odnosno predličenje u drugoj boji prema odabiru projektanta.</t>
  </si>
  <si>
    <t>Završno ličenje u dva sloja.</t>
  </si>
  <si>
    <t>Ličenje metalnih površina:</t>
  </si>
  <si>
    <t>Sve površine koje se liče moraju biti očišćene od rđe i masnoće. Sve čelične konstrukcije i bravarske stavke dolaze na gradilište već zaštićene dvostrukim antikorozivnim premazom, što je uključeno u navedenim radovima, te se u ličilačkim radovima predviđa samo završno ličenje u dva sloja, po potrebi razjeđenom RAZRJEÐIVAČEM .</t>
  </si>
  <si>
    <t xml:space="preserve">Žbukanje zidova i greda produžnom žbukom, kao podloga za ličenje. Visina preko 3 m. </t>
  </si>
  <si>
    <t>Dvostruko završno gletanje i bojanje zidova i stupova akrilnom mat bojom za unutarnje radove, bojom po odabiru projektanta, uza sve prethodne radnje (čišćenje i prethodni popravci). U cijeni pokretna skela, visina preko 3 m.</t>
  </si>
  <si>
    <t>Cijenom je obuhvaćena skela i pričvrsni pribor kao i građevinsko ljepilo.</t>
  </si>
  <si>
    <t>Obračun po m2 ugrađene obloge.</t>
  </si>
  <si>
    <t>lim razv. šir. 66 cm, kuke razv. šir 55 cm</t>
  </si>
  <si>
    <t>Razni sitni radovi oko prodora gromobrana, ventilacije i klimatizacije i slično, sa svim potrebnim materijalom.</t>
  </si>
  <si>
    <t>Okapnica na spoju višeg i nižeg ravnog krova</t>
  </si>
  <si>
    <t>Izvodi se u sljedećim slojevima (sve navedeno je uključeno):</t>
  </si>
  <si>
    <t xml:space="preserve">difuzna folija  </t>
  </si>
  <si>
    <t>vlaknocementne ploče na metlanoj podkonstukciji</t>
  </si>
  <si>
    <t>Obloga vanjskog podgleda ravnog krova -strehe horizontalnom toplinskom izolacijom - mineralnom vunom debljine 5 cm, koja se prevlači građevinskim ljepilom i mrežicom, završno obrađen polimernom i silikatnom žbukom. (K1b,  K1c, Z2b)</t>
  </si>
  <si>
    <t>šljunak</t>
  </si>
  <si>
    <t>kamene ploče</t>
  </si>
  <si>
    <t>stope dimenzija 220 x 140 cm</t>
  </si>
  <si>
    <t>grede dimezija 30 x 40 cm</t>
  </si>
  <si>
    <t>trake širine 30 ili 40 cm - kaskadno</t>
  </si>
  <si>
    <t>Stavke 17 i 18</t>
  </si>
  <si>
    <t xml:space="preserve">Dobava, izrada i ugradnja unutarnjih kliznih punih vrata sa nevidljivom vodilicom. 
Jedna se kližu u lijevu stranu, a jedna se kližu u desnu stranu, van zida. Vrata se sastoje od jednog punog glatkog krila u boji po izboru projektanta. </t>
  </si>
  <si>
    <t xml:space="preserve">Prozori su ostakljene IZO staklom 4+16+4 mm, s brtvljenjem u dva falca osiguravaju zvučnu izolaciju min. 32 dB. </t>
  </si>
  <si>
    <t>Stavka 19</t>
  </si>
  <si>
    <t>proizvodna mjera 200x205 cm</t>
  </si>
  <si>
    <t>Uređenje gradilišta izvođač je dužan izvesti prema shemi organizacije gradilišta koju je dužan dostaviti uz ponudu. Prilikom izrade sheme organizacije gradilišta predvidjeti: prostorije za svoje urede, osiguranje gradilišta ogradom ili drugim elementima za sigurnost ljudi te zaštitu prometa i objekata, postaviti natpisnu ploču, postaviti dovoljan broj skladišta, pomoćnih radnih prostorija, nadstrešnica, odrediti i urediti prometne i parkirališne površine za vozila, građevnu mehanizaciju i slično te opremu. Izvođač je dužan gradilište sa svim prostorijama i inventarom čistiti i održavati.</t>
  </si>
  <si>
    <t xml:space="preserve">U donji dio vratnog krila ugraditi fiksnu al. eloksiranu dvostranu rešetku za ventilacijske otvore vel. 500x80 mm. Rešetka u boji po izboru projektanta. </t>
  </si>
  <si>
    <t>Sve radove izvesti od kvalitetnog materijala,  prema opisu pojedinih stavaka troškovnika i uvodnih općih opisa pojedinih grupa radova, detaljima i pismenim naređenjima. Za sve radove treba primjenjivati tehničke propise, građevinske norme. Izvedba radova treba biti prema nacrtima, općim uvjetima i opisu radova, detaljima i prema pravilima zanata. Moguća odstupanja treba prethodno dogovoriti s nadzornim inženjerom i projektantom za svaku pojedinu situaciju. Tolerancija mjera izvedenih radova određena je uzancama zanata, a prema odluci nadzornog inženjera i projektanta. Sva odstupanja od dogovorenih mjera izvođač mora popraviti o svom trošku. Ovo vrijedi za sve vrste radova: građevinski, obrtnički, montažerski te svi ostali radovi.</t>
  </si>
  <si>
    <t>Svi materijali koji se ugrađuju moraju zadovoljiti  uvjete iz Tehničkog propisa o građevnim proizvodima NN 33/10 i Tehničkog propisa o izmjeni tehničkog propisa o građevnim proizvodima NN 87/10, NN 146/10, NN 81/11 i NN 130/12.</t>
  </si>
  <si>
    <t>Izvoditelj radova dužan je prije početka radova kontrolirati kote postojećeg terena u odnosu na relativnu +/- 0,00 kotu kod svih ulaza i kod svih unutarnjih podnih ploča.</t>
  </si>
  <si>
    <t>Izvoditelj radova dužan je prije početka radova kontrolirati vlažnost podloge za postavu svih podnih obloga i iste postavljati na podlogu odgovarajuće vlažnosti za pojedini materijal podne obloge.</t>
  </si>
  <si>
    <t>Ukoliko se ukažu eventualne nejednakosti između projekata i stanja na gradilištu izvoditelj radova dužan je  pravovremeno obavijestiti investitora i projektanta i zatražiti objašnjenja.</t>
  </si>
  <si>
    <t>Sve mjere u planovima provjeriti u naravi. Svu kontrolu vršiti bez posebne naplate.</t>
  </si>
  <si>
    <t>Sva odstupanja od dogovorenih tolerantnih mjera dužan je izvođač otkloniti o svom trošku. To vrijedi za sve vrste radova, kao što su građevinski, obrtnički i montažerski, opremanje i ostali radovi.</t>
  </si>
  <si>
    <t>Svi radovi koji će se zatvoriti u konstrukciju, prekriti slojevima međukatne konstrukcije ili na drugi način postati nevidljivi se mogu zatvoriti tek nakon pregleda i pozitivne ocjene nadzornog inženjera. Ovo se odnosi na sve instalacije u zidovima, podovima,stropovima, na ojačanja u zidovima, unutarnje konstrukcije i materijale koji će biti skriveni prekrivanjem drugog sloja preko njih.</t>
  </si>
  <si>
    <t>Sve štete učinjene prilikom rada na vlastitim ili tuđim radovima imaju se ukloniti na račun počinitelja.</t>
  </si>
  <si>
    <t>Svi nekvalitetni radovi imaju se otkloniti i zamijeniti ispravnim, bez bilo kakve odštete od strane investitora.</t>
  </si>
  <si>
    <t>Ako opis bilo koje stavke dovodi izvođača u sumnju o načinu izvedbe, treba pravovremeno prije predaje ponude tražiti objašnjenje od projektanta.</t>
  </si>
  <si>
    <t>Eventualne izmjene materijala te načina izvedbe tokom građenja moraju se izvršiti isključivo pismenim dogovorom s projektantom i nadzornim inženjerom.</t>
  </si>
  <si>
    <t xml:space="preserve">Sve više radnje koje neće biti na taj način utvrđene, neće se moći priznati u obračunu. </t>
  </si>
  <si>
    <t>Jedinična cijena sadrži sve ono nabrojano kod opisa pojedine grupe radova te se na taj način vrši i obračun istih.</t>
  </si>
  <si>
    <t>Kod ličenja postojećih konstrukcija treba skinuti rðu i stari nalič  četkanjem, pjeskarenjem ili DESOL premazom, četkati i oprati podlogu, dva puta zaštititi temeljnim premazom RAPIDUR i završno ličiti    2 X LUXALOM ako nije drugačije stavkom predviđeno.</t>
  </si>
  <si>
    <t>Obračun se vrši po Normama za soboslikarske i ličilačke radove, osnovna jedinica je m2.</t>
  </si>
  <si>
    <t>- troškove radne snage za kompletan rad opisan u troškovniku,</t>
  </si>
  <si>
    <t>- čišćenje nakon završetka radova,</t>
  </si>
  <si>
    <t>- svu štetu kao i troškove popravka kao posljedica nepažnje u toku izvedbe,</t>
  </si>
  <si>
    <t>-  troškove zaštite na radu,</t>
  </si>
  <si>
    <t>Beton se mora proizvoditi od prethodno ispitanih i tijekom vremena kontroliranih osnovnih materijala, u pogonima za proizvodnju betona, koji su funkcionalno projektirani, prethodno ispitani i kontrolirani u toku rada.
Sastav betona mora biti projektiran računski i provjeren eksperimentalno u skladu sa postojećim tehničkim propisima i važećim standardima. Svojstva osnovnih materijala i ugrađenog betona moraju se dokazati laboratorijskim ispitivanjima koje će obaviti izvođač radova putem organizacije registrirane za tu djelatnosti. 
Tekuću kontrolu osnovnih materijala i betona, koju obavlja izvođač, kontrolira nadzorni inženjer.
Za sve betonske radove mora biti pripremljena tehnologija koja osigurava dobivanje betona sa projektom i TPBK zahtjevanim svojstvima.</t>
  </si>
  <si>
    <t>Za izradu betona upotrijebiti istu vrstu cementa i granulirani agregat.</t>
  </si>
  <si>
    <t>CEMENT</t>
  </si>
  <si>
    <t>Tehnička svojstva i drugi zahtjevi, te potvrđivanje sukladnosti cementa, određuje se odnosno provodi, ovisno o vrsti cementa, prema Tehničkom propisu za betonske konstrukcije NN 139/09 i Tehničkom propisu o izmjenama i dopunama tehničkog propisa za betonske konstrukcije NN br. 85/2006. i NN br. 125/10 čl.14 TPBK i normi HRN EN 197-1:2005  Cement-1.dio:Sastav, specifikacije i kriteriji sukladnosti cementa opće namjene (uključuje amandman A1:2004)(EN 197-1:2000+A1:2004),sukladan zahtjevima priloga "C" TPBK.
Tehnička svojstva cementa specificiraju se u projektu betonske konstrukcije.</t>
  </si>
  <si>
    <t xml:space="preserve">Jedinična cijena stolarskih radova sadrži:
• sve troškove nabave i dopreme svog potrebnog materijala odgovarajuće kvalitete,
• sav rad u radionici s dostavom na zgradu,
• stolarsku montažu na zgradi,
• sve horizontalne i vertikalne transporte do mjesta ugradbe,
• ostakljenje vrstom stakla naznačenom u pojedinoj stavci,
• ličenje sa svim predradnjama,
• svu štetu nastalu nepažnjom u radu,
• sva priručna pomagala prema propisima HTZ mjera.
</t>
  </si>
  <si>
    <t>Ovi tehnički uvjeti nadopunjavaju se opisom pojedinih stavki troškovnika.</t>
  </si>
  <si>
    <t>OPĆI UVJETI ZA STOLARSKE RADOVE</t>
  </si>
  <si>
    <t>Ovi opći uvjeti sastavni su dio troškovnika i u svemu ih se treba pridržavati. Sve moguće nejasnoće u opisu stavki troškovnika, ponuditelj je obvezan riješiti prije predavanja ponude s projektantom/nadzorom ili opunomoćenim predstavnikom investitora. Naknadno pozivanje na nejasnoće u troškovniku neće biti priznato niti uvaženo kao razlog za promjenu cijena ili rokova, ili bilo koje ustupke u uvjetima. 
Prije početka ugradbe stolarije po ovom troškovniku ponuđač je dužan dostaviti projektantu / nadzoru i investitoru, odnosno opunomoćenom predstavniku investitora na suglasnost sve uzorke materijala koji upotrebljava u proizvodnji i opremi.
Prije nabave opreme obavezna je izmjera na licu mjesta.</t>
  </si>
  <si>
    <t>sav materijal, dobavu i dopremu alata, mehanizaciju i uskladištenje</t>
  </si>
  <si>
    <t>izmjere potrebne za izvedbu i obračun,</t>
  </si>
  <si>
    <t>troškove radne snage za kompletan rad opisan u troškovniku,</t>
  </si>
  <si>
    <t xml:space="preserve">sve horizontalne i vertikalne transporte </t>
  </si>
  <si>
    <t>svu potrebnu radnu skelu  i poduzimanje potrebnih mjera po Pravilniku ZNR</t>
  </si>
  <si>
    <t>čišćenje nakon završetka radova,</t>
  </si>
  <si>
    <t>svu štetu kao i troškove popravka kao posljedica nepažnje u toku izvedbe,</t>
  </si>
  <si>
    <r>
      <t>- nominalni učinak grijanja:   Q</t>
    </r>
    <r>
      <rPr>
        <vertAlign val="subscript"/>
        <sz val="10"/>
        <rFont val="Arial"/>
        <family val="2"/>
        <charset val="238"/>
      </rPr>
      <t>gr</t>
    </r>
    <r>
      <rPr>
        <sz val="10"/>
        <rFont val="Arial"/>
        <family val="2"/>
        <charset val="238"/>
      </rPr>
      <t xml:space="preserve"> = 6,0 (2,5 - 7,3) kW </t>
    </r>
  </si>
  <si>
    <t>- apsorbirana snaga: 1,500 kW / 230 V / 1 faza / 50 Hz</t>
  </si>
  <si>
    <r>
      <t xml:space="preserve">- učinak grijanja: - pri referentnoj temperaturi (-10 </t>
    </r>
    <r>
      <rPr>
        <sz val="10"/>
        <rFont val="Calibri"/>
        <family val="2"/>
        <charset val="238"/>
      </rPr>
      <t>°</t>
    </r>
    <r>
      <rPr>
        <sz val="10"/>
        <rFont val="Arial"/>
        <family val="2"/>
        <charset val="238"/>
      </rPr>
      <t>C): 3,8 kW</t>
    </r>
  </si>
  <si>
    <r>
      <t xml:space="preserve">                           - pri bivalentnoj temperaturi (-10 </t>
    </r>
    <r>
      <rPr>
        <sz val="10"/>
        <rFont val="Calibri"/>
        <family val="2"/>
        <charset val="238"/>
      </rPr>
      <t>°</t>
    </r>
    <r>
      <rPr>
        <sz val="10"/>
        <rFont val="Arial"/>
        <family val="2"/>
        <charset val="238"/>
      </rPr>
      <t>C): 3,8 kW</t>
    </r>
  </si>
  <si>
    <r>
      <t xml:space="preserve">          - pri min. temperaturi radnog područja (-11 </t>
    </r>
    <r>
      <rPr>
        <sz val="10"/>
        <rFont val="Calibri"/>
        <family val="2"/>
        <charset val="238"/>
      </rPr>
      <t>°</t>
    </r>
    <r>
      <rPr>
        <sz val="10"/>
        <rFont val="Arial"/>
        <family val="2"/>
        <charset val="238"/>
      </rPr>
      <t>C): 3,7 kW</t>
    </r>
  </si>
  <si>
    <t>- godišnja potrošnja: 1231 kWh / g</t>
  </si>
  <si>
    <r>
      <t>- protok zraka - hlađenje:  45,0 m</t>
    </r>
    <r>
      <rPr>
        <vertAlign val="superscript"/>
        <sz val="10"/>
        <rFont val="Arial"/>
        <family val="2"/>
        <charset val="238"/>
      </rPr>
      <t>3</t>
    </r>
    <r>
      <rPr>
        <sz val="10"/>
        <rFont val="Arial"/>
        <family val="2"/>
        <charset val="238"/>
      </rPr>
      <t>/min</t>
    </r>
  </si>
  <si>
    <r>
      <t>- protok zraka - grijanje:  45,0 m</t>
    </r>
    <r>
      <rPr>
        <vertAlign val="superscript"/>
        <sz val="10"/>
        <rFont val="Arial"/>
        <family val="2"/>
        <charset val="238"/>
      </rPr>
      <t>3</t>
    </r>
    <r>
      <rPr>
        <sz val="10"/>
        <rFont val="Arial"/>
        <family val="2"/>
        <charset val="238"/>
      </rPr>
      <t>/min</t>
    </r>
  </si>
  <si>
    <t xml:space="preserve">- područje grijanja:   -11 °C do +21 °C </t>
  </si>
  <si>
    <t>- nivo zvučnog tlaka - hlađenje (SPL): 44 dB (A)</t>
  </si>
  <si>
    <t>-nivo zvučne snage - hlađenje (PWL): 65 dB(A)</t>
  </si>
  <si>
    <t>- nivo zvučnog tlaka - grijanje(SPL): 46 dB (A)</t>
  </si>
  <si>
    <t xml:space="preserve">- dimenzije: V × Š × D: 630 x 809 x 300 mm    </t>
  </si>
  <si>
    <t>- masa: 46 kg</t>
  </si>
  <si>
    <t>- priključak R410A - tekuća faza: 6,35 mm</t>
  </si>
  <si>
    <t>- priključak R410A - plinovita faza: 12,7 mm</t>
  </si>
  <si>
    <t>1.03.</t>
  </si>
  <si>
    <t>Vanjska jedinica inverter sustava multi split izvedbe za spajanje do 2 unutarnje jedinice, namjenjena za vanjsku montažu - zaštićena od vremenskih utjecaja, s ugrađenim inverter kompresorom, zrakom hlađenim kondenzatorom i svim potrebnim elementima za zaštitu i kontrolu, sljedećih tehničkih značajki:</t>
  </si>
  <si>
    <r>
      <t>- nominalni učinak hlađenja: Q</t>
    </r>
    <r>
      <rPr>
        <vertAlign val="subscript"/>
        <sz val="10"/>
        <rFont val="Arial"/>
        <family val="2"/>
        <charset val="238"/>
      </rPr>
      <t>hl</t>
    </r>
    <r>
      <rPr>
        <sz val="10"/>
        <rFont val="Arial"/>
        <family val="2"/>
        <charset val="238"/>
      </rPr>
      <t xml:space="preserve"> =  5,3 (1,1 - 5,6) kW </t>
    </r>
  </si>
  <si>
    <t>- apsorbirana snaga: 1,540 kW / 230 V / 1 faza / 50 Hz</t>
  </si>
  <si>
    <t>- godišnja potrošnja: 262 kWh/g</t>
  </si>
  <si>
    <t>- sezonska energetska učinkovitost: SEER = A++ (7,1)</t>
  </si>
  <si>
    <r>
      <t>- nominalni učinak grijanja: Q</t>
    </r>
    <r>
      <rPr>
        <vertAlign val="subscript"/>
        <sz val="10"/>
        <rFont val="Arial"/>
        <family val="2"/>
        <charset val="238"/>
      </rPr>
      <t>gr</t>
    </r>
    <r>
      <rPr>
        <sz val="10"/>
        <rFont val="Arial"/>
        <family val="2"/>
        <charset val="238"/>
      </rPr>
      <t xml:space="preserve"> = 6,4 (1,0 - 7,0) kW </t>
    </r>
  </si>
  <si>
    <t>- apsorbirana snaga: 1,700 kW / 230 V / 1 faza / 50 Hz</t>
  </si>
  <si>
    <t>- učinak grijanja: - pri referentnoj temperaturi: 3,7  kW</t>
  </si>
  <si>
    <t xml:space="preserve">          - pri min. temperaturi radnog područja (-15 °C): 3,3 kW</t>
  </si>
  <si>
    <t xml:space="preserve">- snaga pomoćnog elektrogrijača: 0,8  kW </t>
  </si>
  <si>
    <t>- godišnja potrošnja: 1507  kWh / g</t>
  </si>
  <si>
    <t>- sezonska energetska učinkovitost: SCOP = A+ (4,2)</t>
  </si>
  <si>
    <t>- protok zraka - hlađenje: 32,9 m3/min</t>
  </si>
  <si>
    <t>- protok zraka - grijanje: 33,3 m3/min</t>
  </si>
  <si>
    <t xml:space="preserve">- područje hlađenja: -10 °C do +46°C </t>
  </si>
  <si>
    <t xml:space="preserve">- područje grijanja:   -15 °C do +24 °C </t>
  </si>
  <si>
    <t>- nivo zvučnog tlaka - hlađenje (SPL): 50 dB (A)</t>
  </si>
  <si>
    <t>- nivo zvučne snage - hlađenje (PWL): 64 dB (A)</t>
  </si>
  <si>
    <t>- nivo zvučnog tlaka - grijanje (SPL): 53 dB (A)</t>
  </si>
  <si>
    <t xml:space="preserve">- dimenzije: V × Š × D: 550 × 800 (+69) × 285 (+59,5) mm    </t>
  </si>
  <si>
    <t>- masa: 37 kg</t>
  </si>
  <si>
    <t>- maksimalna dozvoljena duljina cijevnog razvoda: 30 m</t>
  </si>
  <si>
    <t>- maksimalna dozvoljena duljina cijevnog razvoda za jednu jedinicu: 20 m</t>
  </si>
  <si>
    <t>- maksimalna dozvoljena visinska razlika vanjske i unutarnje jedinice: 15 (10) m</t>
  </si>
  <si>
    <t>- priključak R410A - tekuća faza: 2 x 6,35 mm</t>
  </si>
  <si>
    <t>- priključak R410A - plinovita faza: 2 x 9,52 mm</t>
  </si>
  <si>
    <t>1.04.</t>
  </si>
  <si>
    <t>Unutarnja jedinica inverter sustava kanalske izvedbe, predviđena za ugradnju pod strop, opremljena ventilatorom, izmjenjivačem topline s direktnom ekspanzijom freona, te svim potrebnim elementima za zaštitu, kontrolu i regulaciju uređaja i temperature, sljedećih tehničkih značajki (vrijednosti u zagradama su za modele bez pumpe kondenzata):</t>
  </si>
  <si>
    <r>
      <t>- učinak hlađenja: Q</t>
    </r>
    <r>
      <rPr>
        <vertAlign val="subscript"/>
        <sz val="10"/>
        <rFont val="Arial"/>
        <family val="2"/>
        <charset val="238"/>
      </rPr>
      <t>h</t>
    </r>
    <r>
      <rPr>
        <sz val="10"/>
        <rFont val="Arial"/>
        <family val="2"/>
        <charset val="238"/>
      </rPr>
      <t xml:space="preserve"> =  7,1 (3,3 - 8,1 ) kW </t>
    </r>
  </si>
  <si>
    <r>
      <t>- učinak grijanja:   Q</t>
    </r>
    <r>
      <rPr>
        <vertAlign val="subscript"/>
        <sz val="10"/>
        <rFont val="Arial"/>
        <family val="2"/>
        <charset val="238"/>
      </rPr>
      <t xml:space="preserve">g </t>
    </r>
    <r>
      <rPr>
        <sz val="10"/>
        <rFont val="Arial"/>
        <family val="2"/>
        <charset val="238"/>
      </rPr>
      <t xml:space="preserve">=  8,0 (3,5 - 10,2) kW </t>
    </r>
  </si>
  <si>
    <t>- medij: R410A</t>
  </si>
  <si>
    <t>- eksterni pad tlaka: 35 / 50 / 70 / 100 / 150 Pa</t>
  </si>
  <si>
    <t>- razina zvučnog tlaka (SPL): 26 - 30 - 34 dB (A)</t>
  </si>
  <si>
    <t>- razina zvučne snage (PWL): 57 dB (A)</t>
  </si>
  <si>
    <t>- količina zraka(hlađenje): V=  17,5 - 21,0 - 25,0 m3/min</t>
  </si>
  <si>
    <t>- dimenzije: V × Š × D = 250 x 1100 x 732 mm</t>
  </si>
  <si>
    <t>- masa: 33 (32) kg</t>
  </si>
  <si>
    <t>Uključivo:</t>
  </si>
  <si>
    <t>- filter zraka</t>
  </si>
  <si>
    <t>- pumpa kondenzata</t>
  </si>
  <si>
    <t>1.05.</t>
  </si>
  <si>
    <t>Unutarnja jedinica inverter sustava kanalske izvedbe, predviđena za ugradnju pod strop, opremljena ventilatorom, izmjenjivačem topline s direktnom ekspanzijom freona, te svim potrebnim elementima za zaštitu, kontrolu i regulaciju uređaja i temperature, sljedećih tehničkih značajki:</t>
  </si>
  <si>
    <r>
      <t>- učinak hlađenja: Q</t>
    </r>
    <r>
      <rPr>
        <vertAlign val="subscript"/>
        <sz val="10"/>
        <rFont val="Arial"/>
        <family val="2"/>
        <charset val="238"/>
      </rPr>
      <t>h</t>
    </r>
    <r>
      <rPr>
        <sz val="10"/>
        <rFont val="Arial"/>
        <family val="2"/>
        <charset val="238"/>
      </rPr>
      <t xml:space="preserve"> =  5,0 (2,3 - 5,6) kW </t>
    </r>
  </si>
  <si>
    <r>
      <t>- učinak grijanja:   Q</t>
    </r>
    <r>
      <rPr>
        <vertAlign val="subscript"/>
        <sz val="10"/>
        <rFont val="Arial"/>
        <family val="2"/>
        <charset val="238"/>
      </rPr>
      <t xml:space="preserve">g </t>
    </r>
    <r>
      <rPr>
        <sz val="10"/>
        <rFont val="Arial"/>
        <family val="2"/>
        <charset val="238"/>
      </rPr>
      <t xml:space="preserve">= 6,0 (2,5 - 7,3) kW </t>
    </r>
  </si>
  <si>
    <t>- razina zvučnog tlaka (SPL): 26 - 31 - 35 dB (A)</t>
  </si>
  <si>
    <t>- količina zraka(hlađenje): V=  12,0 - 14,5 - 17,0 m3/min</t>
  </si>
  <si>
    <t>- dimenzije: V × Š × D = 250 x 900 x 732 mm</t>
  </si>
  <si>
    <t>- masa: 28 (27) kg</t>
  </si>
  <si>
    <t>Unutarnja jedinica inverter sustava s maskom,opremljena ventilatorom s 5-brzinskim elektromotorom, izmjenjivačem topline s direktnom ekspanzijom freona, te svim potrebnim elementima za zaštitu, kontrolu i regulaciju uređaja i temperature, sljedećih tehničkih značajki:</t>
  </si>
  <si>
    <r>
      <t>- učinak hlađenja: Q</t>
    </r>
    <r>
      <rPr>
        <vertAlign val="subscript"/>
        <sz val="10"/>
        <rFont val="Arial"/>
        <family val="2"/>
        <charset val="238"/>
      </rPr>
      <t xml:space="preserve">h </t>
    </r>
    <r>
      <rPr>
        <sz val="10"/>
        <rFont val="Arial"/>
        <family val="2"/>
        <charset val="238"/>
      </rPr>
      <t>= 2,5 (0,9 - 3,4) kW</t>
    </r>
  </si>
  <si>
    <r>
      <t>- učinak grijanja:   Q</t>
    </r>
    <r>
      <rPr>
        <vertAlign val="subscript"/>
        <sz val="10"/>
        <rFont val="Arial"/>
        <family val="2"/>
        <charset val="238"/>
      </rPr>
      <t xml:space="preserve">g </t>
    </r>
    <r>
      <rPr>
        <sz val="10"/>
        <rFont val="Arial"/>
        <family val="2"/>
        <charset val="238"/>
      </rPr>
      <t>= 3,2 (1,0 - 4,1) kW</t>
    </r>
  </si>
  <si>
    <t xml:space="preserve">- razina zvučnog tlaka (SPL) - hlađenje: 21-24-30-36-42 dB (A) </t>
  </si>
  <si>
    <t>- razina zvučne snage (PWL) - hlađenje: 57 dB (A)</t>
  </si>
  <si>
    <t>- razina zvučnog tlaka (SPL) - grijanje: 21-24-34-39-45 dB (A)</t>
  </si>
  <si>
    <t>- količina zraka - hlađenje: V= 3,5 - 4,1 - 5,6 - 7,2 - 9,1 m3/min</t>
  </si>
  <si>
    <t>- količina zraka - grijanje: V= 3,5 - 4,1 - 6,7 - 8,2 - 10,3 m3/min</t>
  </si>
  <si>
    <t>- dimenzije: V × Š × D = 299 x 798 x 195 mm</t>
  </si>
  <si>
    <t>- masa: 10,0 kg</t>
  </si>
  <si>
    <t>uključivo dodatni pribor:</t>
  </si>
  <si>
    <t>- zračni antibakterijski, antialergijski filteri</t>
  </si>
  <si>
    <t>- infracrveni daljinski upravljač sa 7-dnevnim timerom i satom</t>
  </si>
  <si>
    <t>1.06.</t>
  </si>
  <si>
    <t>Zidni žičani daljinski upravljač sa integriranim timer-om za vremensko upravljanje.</t>
  </si>
  <si>
    <t>1.07.</t>
  </si>
  <si>
    <t>Strojno pripremljen beton razastire se do polovine  projektirane visine sloja, potom se postavlja armatura i nastavlja sa razastiranjem betona do pune visine sloja. Beton se vibrira i zaglađuje strojno, "helikopterskom" gladilicom, ili ručno ("fratunom")  ako je isto traženo opisom stavke. Površina mora biti ravna. Maksimalno mjestimično odstupanje od zadane ravnine je +(-) 2mm . Ukoliko neravnine budu veće popravak izravnanja ide na teret ove stavke. Na sudarima estriha sa zidovima, stupovima, dovratnicima i ostalim  vertikalnim elementima konstrukcije, te  oko  elemenata instalacija koji prodiru kroz pod, potrebno je izvesti  dilatacionu fugu. Fuga  se izvodi umetkom od ekspandiranog polistirena ("stiropor"), širine 1cm i visine do kote gotova poda. Površina estriha se dijeli u polja površine axb = 40m2. Odnos stranica a:b mora biti manji ili jednak odnosu 1:2,5, a dužina veće stranice ne smije biti veća od 6m. Estrih  se  u  normalnim uvjetima suši 3-4  tjedna,  dok  mu vlažnost ne padne ispod 3%  a čvrstoća naraste preko 70% . Potom se mogu izvoditi daljnji radovi.</t>
  </si>
  <si>
    <t>LIMARSKI RADOVI</t>
  </si>
  <si>
    <t>Prilikom izvedbe limarskih radova opisanih  u troškovniku izvođač radova mora se pridržavati svih uvjeta i opisa iz troškovnika, kao i važećih propisa i to posebno:</t>
  </si>
  <si>
    <t>* Pravilnik o tehničkim mjerama i uvjetima za završne radove u građevinarstvu Sl. list br. 49/70.</t>
  </si>
  <si>
    <t>* Tehnički uvjeti za izvođenje limarskih radova.</t>
  </si>
  <si>
    <t>Obračun radova za limarske stavke vršit će se prema “Prosječnim normama u građevinarstvu” GN-771.</t>
  </si>
  <si>
    <t>Sav materijal koji se upotrebljava u limarskim radovima mora odgovarati u svemu važećim standardima:</t>
  </si>
  <si>
    <t>- cinčani lim        HRN   G.E4.020</t>
  </si>
  <si>
    <t>- pocinčani lim     HRN   C.B4.081</t>
  </si>
  <si>
    <t>- čelični lim          HRN   C.B4.054,   C.B4.011,   C.B4.017</t>
  </si>
  <si>
    <t>- bakreni lim        HRN   C.D4.500,   C.D4.020</t>
  </si>
  <si>
    <t>- olovni lim          HRN   C.E4.040</t>
  </si>
  <si>
    <t>- aluminijski lim   HRN   C.C4.020, C.C4.025, C.C4.050, C.C4.051, C.C4.060, C.C4.062, C.C4.120.</t>
  </si>
  <si>
    <t>A.</t>
  </si>
  <si>
    <t>B.</t>
  </si>
  <si>
    <t>C.</t>
  </si>
  <si>
    <t>D.</t>
  </si>
  <si>
    <t>E.</t>
  </si>
  <si>
    <t>F.</t>
  </si>
  <si>
    <t>G.</t>
  </si>
  <si>
    <t>H.</t>
  </si>
  <si>
    <t>Svi se radovi izvode sukladno projektu i stavkama troškovnika. Ukoliko izvoditelj radova utvrdi mogućnost ekonomičnijeg rješenja za izvođenje pojedinih vrsta radova, a isto neće ići na štetu kvalitete, funkcije, estetike i arhitektonske koncepcije objekta, dotične radove može izvesti sukladno svom rješenju uz prethodno odobrenje projektanta i nadzornog inženjera.</t>
  </si>
  <si>
    <t>Sve stavke troškovnika podrazumijevaju dobavu i dopremu materijala na gradilište.</t>
  </si>
  <si>
    <t>Kvaliteta svih materijala koji se ugrađuju mora biti dokazana atestima.</t>
  </si>
  <si>
    <t>Zbrinjavanje deponije obveza je izvođača radova.</t>
  </si>
  <si>
    <t xml:space="preserve">Troškovi privremenih građevina uključeni su u cijenu radova i ne obračunavaju se posebno (O.T.U. 0-31). </t>
  </si>
  <si>
    <t>E. Kod izvođenja radova izvoditelj je dužan upotrijebiti sve potrebne mjere za zaštitu i sigurnost radnika. Kod davanja ponuda, izvođač mora, u slučaju kad to nije posebno naznačeno pojedinom stavkom troškovnika, za svaku pojedinu stavku ukalkulirati sav potreban materijal za osiguranje, podupiranje, izradu radnih i pomoćnih skela,  unutarnji transport i slično, sukladno pravilima struke.</t>
  </si>
  <si>
    <t>Troškovi ispitivanja razreda tlačne čvrstoće betona (marke betona),  sadržani su u stavkama betonskih radova i ne obračunavaju se posebno.</t>
  </si>
  <si>
    <t>N. Troškovi ispitivanja vodonepropusnosti kanalizacije ( tlačna proba) sadržani su u stavci montaže kanalizacije i ne obračunavaju se posebno.</t>
  </si>
  <si>
    <t>O. Troškovi ispitivanja vodonepropusnosti vodovoda ( tlačna proba) sadržani su u stavci montaže vodovoda i ne obračunavaju se posebno.</t>
  </si>
  <si>
    <t>KANALIZACIJA</t>
  </si>
  <si>
    <t>I.1.</t>
  </si>
  <si>
    <t>strojno  60%</t>
  </si>
  <si>
    <t>ručno    40%</t>
  </si>
  <si>
    <t xml:space="preserve">ukupno: </t>
  </si>
  <si>
    <t>II.2.</t>
  </si>
  <si>
    <t>I.2.</t>
  </si>
  <si>
    <t>a.  m3</t>
  </si>
  <si>
    <t>I.3.</t>
  </si>
  <si>
    <t>ZEMLJANI RADOVI UKUPNO:</t>
  </si>
  <si>
    <t>BETONSKI I ARMIRAČKI RADOVI</t>
  </si>
  <si>
    <r>
      <t xml:space="preserve">Stropni zračni ventil za odsis </t>
    </r>
    <r>
      <rPr>
        <sz val="10"/>
        <rFont val="Arial"/>
        <family val="2"/>
        <charset val="238"/>
      </rPr>
      <t>zraka iz sanitarija, za ugradnju u spušteni strop i priključak na limeni kanal, s mogućnošću regulacije količine odsisanog zraka, isporučen sa materijalom potrebnim za montažu</t>
    </r>
  </si>
  <si>
    <t>2.04.</t>
  </si>
  <si>
    <t xml:space="preserve">Spiro kanali izrađeni iz pocinčanog čeličnog lima, komplet sa koljenima i prelaznim komadima, spajani pomoću spojnica, te sav potrošni i montažni materijal, ovješenja i slično sljedećih dimenzija i količina: </t>
  </si>
  <si>
    <t xml:space="preserve">Ø125 </t>
  </si>
  <si>
    <t xml:space="preserve">Ø200 </t>
  </si>
  <si>
    <t>2.05.</t>
  </si>
  <si>
    <t>2.06.</t>
  </si>
  <si>
    <r>
      <t xml:space="preserve">Elektro spajanje i puštanje u rad dobavnih i odsisnih kanalnih i cijevnih ventilatora, podešavanje parametara i programiranje rada u skladu s potrebama investitora, (START UP), probni rad i regulacija sistema </t>
    </r>
    <r>
      <rPr>
        <b/>
        <i/>
        <u/>
        <sz val="10"/>
        <rFont val="Arial"/>
        <family val="2"/>
        <charset val="238"/>
      </rPr>
      <t xml:space="preserve">obavezno samo od strane ovlaštenog servisera </t>
    </r>
    <r>
      <rPr>
        <sz val="10"/>
        <rFont val="Arial"/>
        <family val="2"/>
      </rPr>
      <t>proizvođača opreme, uključivo davanje zapisnika o ispitivanju uz izdavanje potrebnih uputa za korištenje, atesta i garancija:</t>
    </r>
  </si>
  <si>
    <t>2.07.</t>
  </si>
  <si>
    <t>Obuka korisnika za rad s ugrađenom opremom uz obavezno izdavanje uputa za rad</t>
  </si>
  <si>
    <t>2.08.</t>
  </si>
  <si>
    <t>Građevinska pripomoć na uspostavi prodora u zidovima i međukatnoj konstrukciji za prolaz instalacije ventilacije.</t>
  </si>
  <si>
    <t xml:space="preserve">RUPE Ø160 </t>
  </si>
  <si>
    <t xml:space="preserve">RUPE Ø200 </t>
  </si>
  <si>
    <t>2.09.</t>
  </si>
  <si>
    <t>2.10.</t>
  </si>
  <si>
    <t>Sva zakonski propisana ispitivanja kao ispitivanje funkcionalnosti ventilacije, ispitivanje učinkovitosti ventilacije. Izdavanje potrebnih zapisnika o ispitivanju, a sve obavezno uz prisutnost nadzornog inženjera.</t>
  </si>
  <si>
    <t>UKUPNO VENTILACIJA</t>
  </si>
  <si>
    <t>VENTILACIJA</t>
  </si>
  <si>
    <t>SVEUKUPNO:</t>
  </si>
  <si>
    <r>
      <t xml:space="preserve">Popločenje poda protukliznim keramičkim pločicama. Pločice se polažu punoplošno u sloj fleksibilnog ljepila, ukupna debljina sloja 1,5 cm. Smjer i način polaganja i širina fuge prema odabiru projektanta. Jedinična cijena sadrži i sva potrebna izrezivanja, brušenja, fugiranja i čišćenja do gotovog opločenja. </t>
    </r>
    <r>
      <rPr>
        <strike/>
        <sz val="10"/>
        <color indexed="10"/>
        <rFont val="Arial"/>
        <family val="2"/>
        <charset val="238"/>
      </rPr>
      <t/>
    </r>
  </si>
  <si>
    <r>
      <t xml:space="preserve">Popločenje vanjskih podova protukliznim keramičkim pločicama za vanjsku upotrebu. Pločice se polažu punoplošno u sloj fleksibilnog ljepila, ukupna debljina sloja 1,5 cm. Smjer i način polaganja i širina fuge prema odabiru projektanta. Jedinična cijena sadrži i sva potrebna izrezivanja, brušenja, fugiranja i čišćenja do gotovog opločenja. </t>
    </r>
    <r>
      <rPr>
        <strike/>
        <sz val="10"/>
        <color indexed="10"/>
        <rFont val="Arial"/>
        <family val="2"/>
        <charset val="238"/>
      </rPr>
      <t/>
    </r>
  </si>
  <si>
    <t xml:space="preserve">ZAVRŠNI ZIDARSKI RADOVI </t>
  </si>
  <si>
    <t>Opločenje se izvodi u sljedećim slojevima:</t>
  </si>
  <si>
    <t>Izrada betonske drenažne podloge od jednozrnatog agregata, debljine 10 cm.</t>
  </si>
  <si>
    <t>Izrada vanjskog opločenja prostora ispod trijema i oko zgrade, nosivosti za promet dostavnih i sevisnih vozila.</t>
  </si>
  <si>
    <t>Opločenje pravilnim kamenim opločnicima debljine 8 cm koji se polažu u sloj odgovarajućeg morta prema uputama proizvođača.</t>
  </si>
  <si>
    <t>Vrsta, dimenzije i način polaganja opločnika moraju biti isti kao za opločenje trga na kojem se zgrada nalazi.</t>
  </si>
  <si>
    <t>Izrada vanjske betonske staze, duž zapadnog pročelja zgrade do spoja sa betonskom rampom.</t>
  </si>
  <si>
    <t>Izvodi se u sljedećim slojevima:</t>
  </si>
  <si>
    <t xml:space="preserve">Izrada tamponskog sloja od mehanički zbijenog zrnatog kamenog materijala, frakcije od 0-32 mm, a sve prema dimenzijama i detaljima iz projekta. Debljina sloja je min. 30 cm u zbijenom stanju. Ugradnja se sastoji iz razastiranja, finog planiranja i zbijanja na traženi modul stišljivosti Ms = 50 MPa. </t>
  </si>
  <si>
    <t>VANJSKO OPLOČENJE I UREĐENJE</t>
  </si>
  <si>
    <t>Izrada betonske hodne podloge, armirane, debljine 12 cm, s utisnutom teksturom (crte).</t>
  </si>
  <si>
    <t>UKUPNO - VANJSKO OPLOČENJE I UREĐENJE</t>
  </si>
  <si>
    <t>VI.</t>
  </si>
  <si>
    <t>Uređenje temeljnog tla. Rad obuhvaća izravnanje (planiranje) nakon izvršenog širokog iskopa i mehaničko zbijanje valjanjem statičkim valjcima do tražene zbijenosti, odnosno modula stišljivosti Ms=30 Mpa.</t>
  </si>
  <si>
    <t>U slučaju dužeg transporta ili spore ugradnje betona  treba rabiti dodatke - usporivače vezanja.
Cement i sastav betona koji se ugrađuju u masivne elemente moraju biti takvi da ni u kom slučaju temperatura betona ugrađenog u  masu elemenata ne bude iznad 65° C. U protivnom se poduzimaju mjere za hlađenje komponenata betona ili hlađenje betona u samom elementu.
Ukoliko se betonira u posebnim uvjetima mjere zaštite moraju biti ukalkulirane u jediničnu cijenu.</t>
  </si>
  <si>
    <t>NJEGOVANJE UGRAĐENOG BETONA</t>
  </si>
  <si>
    <t>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
Zaštitu od prebrzog isušivanja treba provoditi mokrim postupkom (polijevanjem, prekrivanjem filcom ili jutom) a u trajanju od najmanje 7 dana ili postizanja 70 % tražene čvrstoće.
Zaštita betona mora biti ukalkulirana u jedinične cijene.
Za ocjenu postignute kakvoće konstrukcije mjerodavan je osim rezultata prije spomenutih proba i kontrolnih ispitivanja, opći izgled betona, njegova jednoličnost i kompaktnost koja se odražava na vidljivim plohama.</t>
  </si>
  <si>
    <t>* sva pomagala pri radu, te dovoz i odvoz istih,</t>
  </si>
  <si>
    <t>* sav materijal, glavni i pomoćni,</t>
  </si>
  <si>
    <t>* sav rad, uključujući prijenose, prijevoze,</t>
  </si>
  <si>
    <t>* popravak, tj. naknadu štete učinjene pri radu na svojim ili tuđim radovima.</t>
  </si>
  <si>
    <t>Kontrola kvalitete za izradu nasipa, tekuća i kontrolna ispitivanja vrše se prema sljedećim standardima:</t>
  </si>
  <si>
    <t xml:space="preserve">IV. </t>
  </si>
  <si>
    <t xml:space="preserve">V. </t>
  </si>
  <si>
    <t>INSTALATERSKI RADOVI - VODOVOD I KANALIZACIJA</t>
  </si>
  <si>
    <t xml:space="preserve">Dobava, doprema i montaža te po završetku radova demontaža montažnog gradilišnog kontejnera za ovlaštene osobe gradilišta i za održavanje koordinacija i kontejnera za nadzorne inženjere s grijanjem i priključcima struje i interneta. </t>
  </si>
  <si>
    <t>Obračun po m1.</t>
  </si>
  <si>
    <t xml:space="preserve">Postava gradilišne ograde, materijal i rad. Zaštitna ograda mora biti u svemu u skladu sa važećom zakonskom regulativom. </t>
  </si>
  <si>
    <t xml:space="preserve">Osiguravanje privremenih priključaka struje, vode, telefona i interneta za potrebe gradilišta, te po završetku radova demontaža istih. </t>
  </si>
  <si>
    <t>Obračun za komplet.</t>
  </si>
  <si>
    <t>Geodetsko praćenje izvedbe radova kroz sve faze radova, sve potrebne geodetske radnje.</t>
  </si>
  <si>
    <t>Izrada i montaža metalne ploče za označavanje gradilišta, na bravarskoj konstrukciji sa svim potrebnim informacijama vezanim za gradilište.</t>
  </si>
  <si>
    <t>OPĆI UVJETI</t>
  </si>
  <si>
    <t>Bitumenske trake: HRN EN 13707:2009, HRN EN 13969:2005, HRN EN 13969:2005/A1:2008, HRN EN 13970:2005, HRN EN 13970:2005/A1:2008, HRN EN 14967:2008</t>
  </si>
  <si>
    <t>Podložne trake: HRN EN 13859-1:2008, HRN EN 13859-2:2008, HRN EN 13859-1:2010, HRN EN 13859-2:2010</t>
  </si>
  <si>
    <t xml:space="preserve">Plastične i elastomerne trake: HRN EN 13956:2005, HRN EN 13956:2005/Ispr.1:2008, HRN EN 13967:2005, HRN EN 13967:2005/A1:2008, HRN EN 13984:2005, HRN EN 13984:2005/A1:2008, HRN EN 14909:2008 </t>
  </si>
  <si>
    <t>Vodonepropusni proizvodi u tekućem obliku za primjenu ispod keramičkih pločica povezanih ljepilom: HRN EN 14891:2008, HRN EN 14891:2008/Ispr.1:2009</t>
  </si>
  <si>
    <t>Ako troškovnikom nije označena debljina lima, tada se mora upotrebljavati bakreni lim najmanje debljine 0,6 mm, pocinčani lim 0,75 mm, aluminijski lim 0,7 i olovni lim 1,5 mm.</t>
  </si>
  <si>
    <t>Ako je opis koje stavke izvođaču nejasan, treba pravovremeno prije predaje ponude tražiti objašnjenje od projektanta.</t>
  </si>
  <si>
    <t>Svi ostali materijali koji nisu obuhvaćeni standardima moraju imati ateste od za to ovlaštene ustanove.</t>
  </si>
  <si>
    <t>Eventualne izmjene materijala, te način izvedbe tokom gradnje moraju se izvršiti isključivo pismenim dogovorom sa projektantom.</t>
  </si>
  <si>
    <t>Izvođač radova dužan je prije izvedbe limarije uzeti sve izmjere u naravi, a također je dužan prije početka montaže ispitati sve dijelove gdje se imaju izvesti limarski radovi, te na eventualne neispravnosti istih upozoriti nadzornog inženjera, jer će se u protivnom naknadni popravci izvršiti na račun izvođača.</t>
  </si>
  <si>
    <t>Mekani limovi spajaju se utorenjem ili lemljenjem, a srednje tvrdi limovi utorenjem ili zakivanjem i lemljenjem.</t>
  </si>
  <si>
    <t>Pričvršćenje lima vrši se mehaničkim alatima, vijcima, plastičnim čepovima i drugim nosačima (čeličnim pocinčanim nosačima).</t>
  </si>
  <si>
    <t>Limarija mora biti odvojena od površine betona i žbuke bitumenskom ljepenkom ili polietilenskom folijom, što je uključeno u jediničnoj cijeni, ako nije drugačije označeno troškovnikom.</t>
  </si>
  <si>
    <t>Prilikom davanja ponude izvođač je dužan dati uzorke pločica i mase za fugiranje. Za specijalnu vrstu pločica kao otporne na habanje, udar ili kiselo otporne, treba predočiti atest. Također masa za fugiranje kod kiselootpornih pločica treba biti kiselootporna!</t>
  </si>
  <si>
    <t>Obračun opločenja vrši se po m2 razvijene površine opločenja ili po m' sokla.</t>
  </si>
  <si>
    <t>Ovi opći uvjeti se mijenjaju ili dopunjuju opisom pojedine stavke troškovnika.</t>
  </si>
  <si>
    <t>Sve pločice koje se ugrađuju moraju biti odobrene od projektanta.</t>
  </si>
  <si>
    <t>Prije polaganja izvođač je dužan pokazati uzorak projektantu.</t>
  </si>
  <si>
    <t>Za pločice /ploče/ treba predočiti atest.</t>
  </si>
  <si>
    <t>U prostorijama se zadaje jedna visinska kota i visinska referentna točka. Prije početka radova treba s voditeljem gradiliišta uskladiti stvarne visine ugradnje u odnosu na cjelokupni sustav izgradnje.</t>
  </si>
  <si>
    <t>VLAKNOCEMENTNE FASADNE PLOČE</t>
  </si>
  <si>
    <t>Dobava materijala, transport, ugradnja, čišćenje, usklađivanje detalja.</t>
  </si>
  <si>
    <t>UKUPNO - VLAKNOCEMENTNE FASADNE PLOČE</t>
  </si>
  <si>
    <t>KAMENOREZAČKI RADOVI</t>
  </si>
  <si>
    <t>UKUPNO - KAMENOREZAČKI RADOVI</t>
  </si>
  <si>
    <t>* Tehnički uvjeti za izvođenje keramičarskih radova HRN B.D1.300</t>
  </si>
  <si>
    <t>* Tehnički propis o građevnim proizvodima NN 33/10 i Tehnički propisi o izmjeni tehničkog propisa o građevnim proizvodima NN 87/10, NN 146/10, NN 81/11, NN 130/12 i NN 81/13.</t>
  </si>
  <si>
    <t>Obračun radova za keramičarkske stavke vršit će se prema “Prosječnim normama u građevinarstvu” GN-501.</t>
  </si>
  <si>
    <t>- svu štetu i troškove popravaka kao posljedica nepažnje u toku izvedbe,</t>
  </si>
  <si>
    <t xml:space="preserve">Izvođač i njegovi kooperanti dužni su svaki dio investiciono tehničke dokumentacije pregledati, te dati primjedbe na eventualne tehničke  probleme koji bi mogli prouzročiti slabiji kvalitet, postojnost ugrađenih elemenata ili druge štete. U protivnom biti će dužan ovakve štete sanirati o svom trošku. </t>
  </si>
  <si>
    <t>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</si>
  <si>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Po završetku gradnje ukloniti sve nepotrebno sa gradilišta. Ovo uključiti u faktor u okviru režije gradilišta, te se ne  plaća posebno.</t>
  </si>
  <si>
    <t>Kod izvedbe betonskih i armirano betonskih radova treba se u svemu pridržavati postojećih propisa, standarda (Tehničkog propisa za betonske konstrukcije NN 139/09 i Tehničkog propisa o izmjenama i dopunama tehničkog propisa za betonske konstrukcije NN 14/10 i 125/10), te statičkog proračuna. Prije početka izvedbe betonskih radova treba pregledati i zapisnički konstatirati podatke o agregatu, cementu i vodi, odnosno o faktorima koji će utjecati na kvalitetu radova i ugrađenog betona. 
Svi materijali moraju odgovarati uvjetima iz Tehničkog propisa o građevnim proizvodima NN 33/10 i Tehničkog propisa o izmjeni tehničkog propisa o građevnim proizvodima NN 87/10, NN 146/10, NN 81/11 te NN 100/11.
Za sve upotrebljene materijale izvoditelj je dužan priložiti izjave o sukladnosti ili certifikate.</t>
  </si>
  <si>
    <t>VRSTE BETONA, MATERIJALI I OZNAKE</t>
  </si>
  <si>
    <t>Nabava, doprema i ugradnja revizijskog okna sanitarne kanalizacije (ROF-1). Revizijsko okno je tipsko, PEHD DN 600 ukupne visine 200 s okruglim lijevano željeznim okvirom i plinotijesnim okruglim poklopcem ispitnog opterećenja 150 kN. Tipska revizijska okna moraju biti izrađena roto lijevom, prema normi prEN 13598-2 i moraju biti obodne čvrstoće najmanje 2 kN. Po postavljanju okna na zadanu visinu kinete, oko okna se ugrađuje sloj drobljenog kamenog agregata granulacije 4 – 8 mm uz nabijanje u slojevima po 20 cm. Debljina sloja je 40 cm od vanjske stjenke okna, a na njemu se montira okrugli armirano betonski prsten prema stavvi II/2.</t>
  </si>
  <si>
    <t>III.2.</t>
  </si>
  <si>
    <t>III.3.</t>
  </si>
  <si>
    <t>III.4.</t>
  </si>
  <si>
    <t>m'</t>
  </si>
  <si>
    <t>PVC Cijev DN 125</t>
  </si>
  <si>
    <t>PVC Cijev DN 110</t>
  </si>
  <si>
    <t>PVC LUK DN 110 – 87°</t>
  </si>
  <si>
    <t>PVC LUK DN 110 – 45°</t>
  </si>
  <si>
    <t>PVC JKO DN 110/110 – 45°</t>
  </si>
  <si>
    <t>Ukupno:</t>
  </si>
  <si>
    <t>III.5.</t>
  </si>
  <si>
    <t>PVC Cijev DN 50</t>
  </si>
  <si>
    <t>PVC Cijev DN 75</t>
  </si>
  <si>
    <t>PVC LUK DN 75 – 87°</t>
  </si>
  <si>
    <t>PVC JKO DN 110/75 – 87°</t>
  </si>
  <si>
    <t>PVC LUK DN 50 – 87°</t>
  </si>
  <si>
    <t>PVC LUK DN 50 – 45°</t>
  </si>
  <si>
    <t>PVC JKO DN 110/50 – 45°</t>
  </si>
  <si>
    <t>PVC JKO DN 50/50 – 45°</t>
  </si>
  <si>
    <t>PVC DKO DN 50/50 – 45°</t>
  </si>
  <si>
    <t>III.6.</t>
  </si>
  <si>
    <t>Nabava i ugradnja lj.ž. kanalizacijskih cijevi za vertikale kanalizacije. Stavka obuhvaća nabavu cijevi i fazona, montažu, brtvljenje gumenim brtvama. Pričvršćenje uz zid obujmicama sa gumenim prstenom te premaz resitolom.
 Obračun po m' cijev i komadu fazona.</t>
  </si>
  <si>
    <t>lj.ž. cijev DN100 mm</t>
  </si>
  <si>
    <t>revizija DN 100 mm</t>
  </si>
  <si>
    <t>Luk DN 100 - 87°</t>
  </si>
  <si>
    <t>III.7.</t>
  </si>
  <si>
    <t>Nabava i lijevano željeznih  ventilacionih kapa na vertikale kanalizacije. Obračun po komadu kape.</t>
  </si>
  <si>
    <t>III.8.</t>
  </si>
  <si>
    <t>Dobava i ugradba PVC “protočnih podnih sifona Æ 150 mm sa koljenom DN 50 mm u podove sanitarnih čvorova. Stavka obuhvaća i nabavu i montažu poniklovane četvrtaste rešetke 15/15 cm i PVC tuljka. Obračun po komadu.</t>
  </si>
  <si>
    <t xml:space="preserve">III. </t>
  </si>
  <si>
    <t>MONTAŽERSKI RADOVI  UKUPNO:</t>
  </si>
  <si>
    <t>VODOVOD</t>
  </si>
  <si>
    <t xml:space="preserve">Izrada armirano bet. vodomjernog okna betonom razreda tlačne čvrstoće C 25/30 armiranog obostrano zavarenom arm. mrežom B500A .Zidove, dno i ploču armirati dvostrano zavarenom armaturnom mrežom B 500 A 8-15-8-15 (Q335). Okno je veličine svjetlog otvora 80 x 120 cm, visine 135 cm. Dno, zidovi i gornja ploča su debljine 15 cm. Zidove ožbukati cementnim mortom debljine 2 cm izagladiti do crnog sjaja. 
 Na ulazu u okno ugraditi kvadratni lijevano željezni poklopac poklopcem  600x600 mm ispitnog opterećenja 150 kN, koji je obračunat u posebnoj stavci.
 Obračun po komadu kompletnog okna.
</t>
  </si>
  <si>
    <t>MONTAŽERSKI RADOVI:</t>
  </si>
  <si>
    <t>Nabava i montaža vodomjera i armature u vodomjernom oknu. Obračuna po komadu:</t>
  </si>
  <si>
    <t>horizontalni kućanski vodomjer VM 2,5 – 20</t>
  </si>
  <si>
    <t>kosi mjedeni ventil  No 20 mm</t>
  </si>
  <si>
    <t>kosi mj. ventil  No 20 mm sa izljevnom slavinom</t>
  </si>
  <si>
    <t>ventil za zaštitu od povratnog toka EC ZOPT 3/4“</t>
  </si>
  <si>
    <t>Nabava i montaža cjevovoda od PEHD vodovodnih tlačnih cijevi i fazona, fitinga i spojnica za spajanje elektro zavarivanjem . 
 Obračun po m' stvarno montiranog cjevovoda i komada fazona.</t>
  </si>
  <si>
    <t>PEHD 32 A10/100</t>
  </si>
  <si>
    <t xml:space="preserve">m' </t>
  </si>
  <si>
    <t>PEHD 25 A10/100</t>
  </si>
  <si>
    <t>d  25 mm</t>
  </si>
  <si>
    <t>d  20 mm</t>
  </si>
  <si>
    <t>Nabava i ugradnja mjedenih kutnih ventila sa kromiranom rozetom. Ventil se ugrađuje u zid pred svakim izljevnim mjestom pisoara, umivaonika i Wc školjki.
 Obračun po komadu.</t>
  </si>
  <si>
    <t>d 15 mm</t>
  </si>
  <si>
    <t>Dobava i montaža mjedenih protočnih ventila. Ventil se ugrađuje na ograncima zidnog razvoda.
 Komplet nabavljeno, ugrađeno te dogotovljeno za upotrebu.
 Obračun po komadu.</t>
  </si>
  <si>
    <t>MONTAŽERSKI RADOVI UKUPNO:</t>
  </si>
  <si>
    <t>SANITARNA OPREMA</t>
  </si>
  <si>
    <t>Izvedba tamponskog sloja šljunka, ispod zgrade. Uključiti nabavu i dobavu, nasipavanje, razastiranje i nabijanje odgovarajućom mehanizacijom do nosivosti M=20 N/cm2. Obračun po m3.</t>
  </si>
  <si>
    <r>
      <t xml:space="preserve">           - pri min. temperaturi radnog područja (-20 </t>
    </r>
    <r>
      <rPr>
        <sz val="10"/>
        <rFont val="Calibri"/>
        <family val="2"/>
        <charset val="238"/>
      </rPr>
      <t>°</t>
    </r>
    <r>
      <rPr>
        <sz val="10"/>
        <rFont val="Arial"/>
        <family val="2"/>
        <charset val="238"/>
      </rPr>
      <t>C): 3,5 kW</t>
    </r>
  </si>
  <si>
    <t>regulator brzine vrtnje</t>
  </si>
  <si>
    <t>pretlačna žaluzija  VK20</t>
  </si>
  <si>
    <t>pretlačna žaluzija  VK15</t>
  </si>
  <si>
    <r>
      <rPr>
        <sz val="10"/>
        <rFont val="Arial"/>
        <family val="2"/>
        <charset val="238"/>
      </rPr>
      <t>Ø</t>
    </r>
    <r>
      <rPr>
        <sz val="10"/>
        <rFont val="Arial"/>
        <family val="2"/>
        <charset val="1"/>
      </rPr>
      <t>100</t>
    </r>
  </si>
  <si>
    <r>
      <rPr>
        <sz val="10"/>
        <rFont val="Arial"/>
        <family val="2"/>
        <charset val="238"/>
      </rPr>
      <t>Ø</t>
    </r>
    <r>
      <rPr>
        <sz val="10"/>
        <rFont val="Arial"/>
        <family val="2"/>
        <charset val="1"/>
      </rPr>
      <t>125</t>
    </r>
  </si>
  <si>
    <t xml:space="preserve">Dobava, izrada i ugradnja fiksnog prozora za ravni krov, sa ravnim staklom poput VELUX ili jednakovrijedno kao ______________. U stavku uključeno sjenilo bijele boje. </t>
  </si>
  <si>
    <t>Rashladna komora sa dva mjesta po vertikali, frontalno otvaranje, dvoja vrata, kao Ceabis Art.-CEACA07 ili jednakovrijedno kao ______________.</t>
  </si>
  <si>
    <t xml:space="preserve">Nabava i ugradnja PVC (Pipe life) ili jednako vrijedno kao ____________ kanalizacijskih cijevi i fazona u podni razvod. Unutar objekta cijevi se polažu na AB podlogu i u šljunčanu podlogu, a brtve se gumenom brtvom.
 Rad se mjeri po m stvarno izvedenog cjevovoda.
</t>
  </si>
  <si>
    <t>Nabava i ugradnja PVC (Pipe life) ili jednako vrijedno kao ____________ kanalizacijskih cijevi i fazona u temeljni razvod. Unutar objekta cijevi se polažu u već iskopani rov, a brtve se gumenom brtvom.
 Rad se mjeri po m stvarno izvedenog cjevovoda.</t>
  </si>
  <si>
    <t>Dobava i ugradnja umivaonika od keramike I klase u bijeloj boji. Umivaonik stojeći. U cijenu je uračunata izrada spoja na odvodnu cijev kanalizacije i vodovodnu instalaciju preko kutnih ventila.
Nad umivaonikom ugraditi jednoručnu stojeću bateriju za toplu i hladnu vodu, tip "Schmiedl" GS 986 E  ili jednako vrijedno kao ____________. Komplet dobavljeno, ugrađeno i dogotovljeno za upotrebu. Obračun po komadu.</t>
  </si>
  <si>
    <t>Dobava i ugradnja WC školjke tipa “Simplon”  ili jednako vrijedno kao ____________, sa donjim razvodom. WC školjke moraju biti od keramike I klase u bijeloj boji. Iznad WC-školjke ugraditi nisko montažne bešumne emajlirane vodokotliće koji sa plastičnom splavnom cijevi spojiti na WC-školjku. Školjku opskrbiti plastičnom daskom sa poklopcem i četkom u kutiji za čišćenje WC-školjke. Komplet dobavljeno, ugrađeno, spojeno na dovod i odvod vode te dogotovljeno za upotrebu. Obračun po komadu ugrađenog WC-a.</t>
  </si>
  <si>
    <t>Dobava i ugradnja jednoručne stojeće bateriju za toplu i hladnu vodu,  tip "Schmiedl" GS 986 E ili jednako vrijedno kao ____________, na sudoperu. Komplet dobavljeno, ugrađeno i dogotovljeno za upotrebu. Obračun po komadu.</t>
  </si>
  <si>
    <t>Nabava i ugradnja plastične tuš kade dim. 90x90 cm. Nad kadom montirati jednoručnu zidnu miješalicu za hladnu i toplu vodu sa pomičnim tušem te držač tuša tip "Schmiedl" GS 941 ili jednako vrijedno kao ____________,. Obračun po komadu ugrađene kade.</t>
  </si>
  <si>
    <t>Dobava, prijenos i montaža nosača papirnatih ručnika, inox izvedba (CWS Typ 710 ili jednako vrijedno kao ____________,). Obračun po komadu.</t>
  </si>
  <si>
    <t>Dobava, prijenos i montaža košare za papirnate ručnike, inox izvedba (CWS Typ 750 ili jednako vrijedno kao ____________,)
 Obračun po komadu košare.</t>
  </si>
  <si>
    <t xml:space="preserve">Dobava, prijenos i montaža dispenzera s pjenom za pranje ruku, inox izvedba, kapaciteta 1000 doza (CWS Typ 702 ili jednako vrijedno kao ____________,) Obračun po komadu </t>
  </si>
  <si>
    <t>Dobava, prijenos i montaža osvježivača prostora s baterijskim napajanjem (CWS Typ 662 ili jednako vrijedno kao ____________,)
 Obračun po komadu.</t>
  </si>
  <si>
    <t>Dobava protupožarne prevlake te nanošenje na kabele sa obje strane otvora u dužini 1,5m.</t>
  </si>
  <si>
    <t>Ispunjavanje (brtvljenje) otvora za prolaz kabela
u zidovima između različitih požarnih sektora
vatrootpornom masom za brtvljenje.</t>
  </si>
  <si>
    <t>Dobavai montaža potezna sklopka SOS poziva pž. na 2m od poda u WC za invalida.</t>
  </si>
  <si>
    <t>Dobava i montaža te spajanje zvučne i svjetlosne signalizacija SOS poziva montiran na zidu hodnika.</t>
  </si>
  <si>
    <t>Spajanje el.grijalice u sanitarijama sa isporučiocem i serviserom istih.</t>
  </si>
  <si>
    <t>Dobava, montaža i spajanje nadgradne svetiljke sa kućištem i prstena od polikarbonata dostupnog u više boja sa opalnim polikarbonatnim difuzorom. Klasa energetske kartice prema EU 874/2012:  A++; Vijek trajanja izvora: 50.000h, L80B10, dokazan TM21 izvješćem. Izvor: COB LED moduli velike snage, SDMC≤3
Temperatura boje svjetla (CCT), odziv boje (RA): 3000K, RA&gt;85
Predspojna sprava: integrirana visokoefikasna predspojna naprava sa fiksnim izlazom (FO)
Dimenzije svjetiljke:  285x103mm
Ukupni svjetlosni tok  (φ - ne manje od):  950lm
Ukupna snaga (P - ne više od): 15W
Efikasnost svjetiljke (LEF - Ne manje od): 84lm/W
IP zaštita:  43 Jamstvo na proizvod: min. 5 godina, u sanitarijama, hodniku i ulazu</t>
  </si>
  <si>
    <t>Dobava, montaža i spajanje nadgradne svjetiljke izrađene od polikarbonata, s satiniranim opalnim polikarbonatnim pokrovom, vodotijesne, s konektorima za brzu montažu.
Izvor: LED moduli velikog svjetlosnog toka, SMD srednje snage, SDMC≤3
Temperatura boje svjetla (CCT), odziv boje (RA): 3000K, RA&gt;85
Predspojna sprava: integrirana visokoefikasna predspojna naprava s fiksnim izlazom (FO), smještena u kućištu svjetiljke
Dimenzije svjetiljke: 1277x104x84mm
Ukupni svjetlosni tok (φ - ne manje od): 2972lm
Ukupna snaga (P - ne više od): 27W
Efikasnost svjetiljke (LEF - Ne manje od): 110lm/W
Iskoristivost (LOR - ne manje od): 89.3%
Blještanje (UGR - ne više od): 24.0
IP, IK zaštita: 66, 09
Jamstvo na proizvod: min. 5 godina: Prostor prijema i priprema lijesa.</t>
  </si>
  <si>
    <t>Dobava, montaža i spajanje ugradne svetiljke izrađene od dekapiranog čelika, elektrostatski plastificiranog sa visokoefikasnom optikom izrađenom od parenog aluminija s mikroprizmama za jednoliku osvjetljenost, Klasa energetske kartice prema EU 874/2012:  A++; Vijek trajanja izvora: 50.000h, L80B10, dokazan TM21 izvješćem. Izvor: PCB LED moduli velike snage, SDMC≤3; Temperatura boje svjetla (CCT), odziv boje (RA): 4000K, RA&gt;85; Predspojna sprava: integrirana visokoefikasna s fiksnim izlazom(FO), smještena u kućištu svjetiljke; Dimenzije svjetiljke:  600x600mm; Ukupni svjetlosni tok  (φ - ne manje od):  2500lm; Ukupna snaga (P - ne više od): 36W; Efikasnost svjetiljke (LEF - Ne manje od): 103lm/W; Iskoristivost (LOR - ne manje od):  81.9%
Blještanje (UGR - ne više od): 18.5; IP 43. Jamstvo na proizvod: min. 5 godina; U sobi svećenika i u sobi za obitelj.</t>
  </si>
  <si>
    <t>Dobav i ugradnja protupožarne mase u tubama.</t>
  </si>
  <si>
    <t>Dobava i montaža te spajanje senzora pokreta na ulazu u natkriveni prostor.</t>
  </si>
  <si>
    <t>Spajanje opreme bojlera.</t>
  </si>
  <si>
    <t>Spajanje ventilatora isporučenih u strojarskom projektu.</t>
  </si>
  <si>
    <t>Spajanje klime vanjska i unutarnja jedinica u sobi obitelji i svećenika, sa isporučiocem i serviserom istih.</t>
  </si>
  <si>
    <t>Spajanje klime vanjska i unutarnja jedinica u pripremi lijesa i oproštajnim dvoranama, sa isporučiocem i serviserom istih.</t>
  </si>
  <si>
    <r>
      <t xml:space="preserve">Dobava, montaža i spajanje nadgradne svetiljke sa kućištem i prstena od polikarbonata dostupnog u više boja sa opalnim polikarbonatnim difuzorom </t>
    </r>
    <r>
      <rPr>
        <b/>
        <sz val="10"/>
        <rFont val="Intra lighting 50 Regular Con"/>
        <charset val="238"/>
      </rPr>
      <t>sa senzorom pokreta</t>
    </r>
    <r>
      <rPr>
        <sz val="10"/>
        <rFont val="Intra lighting 50 Regular Con"/>
        <family val="2"/>
        <charset val="238"/>
      </rPr>
      <t xml:space="preserve">
Klasa energetske kartice prema EU 874/2012:  A++; Vijek trajanja izvora: 50.000h, L80B10, dokazan TM21 izvješćem. Izvor: COB LED moduli velike snage, SDMC≤3
Temperatura boje svjetla (CCT), odziv boje (RA): 4000K, RA&gt;85
Predspojna sprava: Strujno upravljiva
Dimenzije svjetiljke:  285x103mm
Ukupni svjetlosni tok  (φ - ne manje od):  1000lm
Ukupna snaga (P - ne više od): 15W
Efikasnost svjetiljke (LEF - Ne manje od): 84lm/W
Iskoristivost (LOR - ne manje od):  62%
Blještanje (UGR - ne više od): 23,3
IP, IK zaštita:  65, 10, Jamstvo na proizvod: min. 5 godina, u natkrivenom pretprostoru, i ulazu</t>
    </r>
  </si>
  <si>
    <t>Dobava, ugradnja i spajanje razglasne centrale montirane u odgovarajući ormarić 19" sa vratima, sastavljene od slijedećih elemenata:</t>
  </si>
  <si>
    <t>panel atenuatora</t>
  </si>
  <si>
    <t>Dobava bežičnog mikrofona</t>
  </si>
  <si>
    <t xml:space="preserve">Dobava, ugradnja i spajanje nadgradnog zvučnika 100-20000Hz, &gt;88dB/W. </t>
  </si>
  <si>
    <t>Dobava, montaža i spajanje regulatora zvuka.</t>
  </si>
  <si>
    <t>Dobava i montaža original stezaljke za lim i okrugli vodič.</t>
  </si>
  <si>
    <t>6.=4x5</t>
  </si>
  <si>
    <t>Kod izvođenja radova izvoditelj je dužan upotrijebiti sve potrebne mjere za zaštitu i sigurnost radnika. Kod davanja ponuda, izvođač mora, u slučaju kad to nije posebno naznačeno pojedinom stavkom troškovnika, za svaku pojedinu stavku ukalkulirati sav potreban materijal za osiguranje, podupiranje, izradu radnih i pomoćnih skela,  unutarnji transport i slično, sukladno pravilima struke.</t>
  </si>
  <si>
    <t>Troškovi ispitivanja (marke betona) razreda tlačne čvrstoće betona, sadržani su u stavkama betonskih radova i ne obračunavaju se posebno.</t>
  </si>
  <si>
    <t>Troškovi tekućih ispitivanja tijekom izrade nosivog sloja stabiliziranog hidrauličkim vezivom sadržani su u stavci i ne obračunava se posebno.</t>
  </si>
  <si>
    <t>Troškovi ispitivanja kvalitete asfaltnog zastora sadržani su u stavkama asfalterskih radova i ne obračunavaju se posebno.</t>
  </si>
  <si>
    <t>Troškovi ispitivanja vodonepropusnosti kanalizacije (tlačna proba) sadržani su u stavci montaže kanalizacije i ne obračunavaju se posebno.</t>
  </si>
  <si>
    <t xml:space="preserve">Troškovi ispitivanja - pregleda kolektora kanalizacije snimanjem kamerom (video- zapis) sadržani su u stavci izrade cjevovoda kanalizacije i ne obračunavaju se posebno. Pregled kamerom je predviđen 1. put prije tehničkog pregleda i 2. puta neposredno prije isteka garantnog roka. </t>
  </si>
  <si>
    <t>Troškovi ispitivanja vodonepropusnosti vodovoda (tlačna proba) sadržani su u stavci montaže vodovoda i ne obračunavaju se posebno.</t>
  </si>
  <si>
    <t>Troškovi ispitivanja funkcionalnosti rada podzemnih hidranata , kao i pribavljanje atestne dokumentacije - Q/h dijagrama, sadržani su u stavci montaže podzemnih hidranata i ne obračunavaju se posebno.</t>
  </si>
  <si>
    <t>Zbrinjavanje deponije obaveza je izvoditelja radova.</t>
  </si>
  <si>
    <t>Izvođač radova dužan je za vrijeme građenja stalno održavati iskolčenu os trase, osiguranje svih točaka, repera i poligonskih točaka za što izvođač nema pravo na posebnu naknadu za te radove (O.T.U. 1-02.5).</t>
  </si>
  <si>
    <t>Privremenu prometnu signalizaciju postaviti prema Pravilniku o prometnim znakovima, signalizaciji i opremi na cestama (N.N. 33/2005) kao i privremeno skretanje prometa. Prema O.T.U. 0-24 i 0-27 radovi se posebno ne obračunavaju i ne plaćaju, već su uključeni u ukupnu cijenu građenja.</t>
  </si>
  <si>
    <t>PROMETNE POVRŠINE</t>
  </si>
  <si>
    <t>PRIPREMNI RADOVI</t>
  </si>
  <si>
    <t>Iskolčenje karakterističnih točaka prometnih površina. Stavka obuhvaća sva geodetska mjerenja, kojima se podaci iz projekta prenose na teren, osiguranje točaka, obnavljanje i održavanje iskolčenih oznaka za vrijeme građenja, te troškovi prijevoza kao i sav ostali potreban rad i materijal potreban za potpuno dovršenje rada. Obračun po m² stvarno iskolčene trase (O.T.U.1-02.1).</t>
  </si>
  <si>
    <r>
      <t>m</t>
    </r>
    <r>
      <rPr>
        <vertAlign val="superscript"/>
        <sz val="10"/>
        <rFont val="Arial"/>
        <family val="2"/>
        <charset val="238"/>
      </rPr>
      <t>2</t>
    </r>
    <r>
      <rPr>
        <sz val="11"/>
        <color indexed="8"/>
        <rFont val="Calibri"/>
        <family val="2"/>
        <charset val="238"/>
      </rPr>
      <t/>
    </r>
  </si>
  <si>
    <r>
      <t>m</t>
    </r>
    <r>
      <rPr>
        <vertAlign val="superscript"/>
        <sz val="10"/>
        <rFont val="Arial"/>
        <family val="2"/>
        <charset val="238"/>
      </rPr>
      <t>2</t>
    </r>
  </si>
  <si>
    <t>UKUPNO PRIPREMNI RADOVI:</t>
  </si>
  <si>
    <t>RAZNA RUŠENJA</t>
  </si>
  <si>
    <t>grmlje i šiblje</t>
  </si>
  <si>
    <t>drveće  Ø 10-30 cm</t>
  </si>
  <si>
    <t>II.1. UKUPNO</t>
  </si>
  <si>
    <t>II. UKUPNO RAZNA RUŠENJA:</t>
  </si>
  <si>
    <r>
      <t>m</t>
    </r>
    <r>
      <rPr>
        <vertAlign val="superscript"/>
        <sz val="10"/>
        <rFont val="Arial"/>
        <family val="2"/>
        <charset val="238"/>
      </rPr>
      <t>3</t>
    </r>
  </si>
  <si>
    <t xml:space="preserve">Široki strojni iskop u materijalu "A" kategorije, utovar u kamione i transport na deponiju udaljenosti do 5 km. 
Deponiju osigurava izvoditelj radova.
Obračun po m3 iskopanog i odvezenog materijala bez uvećanja količine zbog koeficijenta rastresitosti (O.T.U. 2-02.2).
</t>
  </si>
  <si>
    <t xml:space="preserve">Strojni iskop u materijalu "A" kategorije za temelje potpornih zidova, utovar u kamione i transport na deponiju udaljenosti do 5 km. 
Deponiju osigurava izvoditelj radova.
Obračun po m3 iskopanog i odvezenog materijala bez uvećanja količine zbog koeficijenta rastresitosti (O.T.U. 2-04).
</t>
  </si>
  <si>
    <r>
      <t>m</t>
    </r>
    <r>
      <rPr>
        <vertAlign val="superscript"/>
        <sz val="10"/>
        <rFont val="Arial"/>
        <family val="2"/>
        <charset val="238"/>
      </rPr>
      <t>3</t>
    </r>
    <r>
      <rPr>
        <sz val="11"/>
        <color indexed="8"/>
        <rFont val="Calibri"/>
        <family val="2"/>
        <charset val="238"/>
      </rPr>
      <t/>
    </r>
  </si>
  <si>
    <t>III.4</t>
  </si>
  <si>
    <t xml:space="preserve">Planiranje dna iskopa za temelje potpornih zidova. Rad obuhvaća planiranje I odvoz viška materijala na deponiju udaljenu do 10 km, te mehaničko zbijanje vibro pločom do tražene zbijenosti, odnosno modula stišljivosti Ms=20 MPa mjereno kružnom pločom Ø300 mm. Kontrolu zbijenosti provoditi na svakih 100 m² površine
Obračun po m²  isplanirane I zbijene površine (O.T.U. 2-08.1).
</t>
  </si>
  <si>
    <t xml:space="preserve">Strojni iskop u materijalu "A" kategorije za temelje stepenica, utovar u kamione i transport na deponiju udaljenosti do 5 km. 
Deponiju osigurava izvoditelj radova.
Obračun po m3 iskopanog i odvezenog materijala bez uvećanja količine zbog koeficijenta rastresitosti (O.T.U. 2-04).
</t>
  </si>
  <si>
    <t>Uređenje temeljnog tla. Rad obuhvaća izravnanje (planiranje) nakon izvršenog skidanja humusnog sloja I iskopa, te odvoz viška materijala na deponiju udaljenu do 5 km, te mehaničko zbijanje valjanjem statičkim valjcima do tražene zbijenosti, odnosno modula stišljivosti Ms=30 MPa mjereno kružnom pločom Ø300 mm. Kontrolu zbijenosti provoditi na svakih 1000 m² površine
Obračun po m²  isplanirane I zbijene površine (O.T.U. 2-08.1).</t>
  </si>
  <si>
    <t xml:space="preserve">Izrada nasipa od kamenog materijala. Rad obuhvaća nasipavanje u slojevima po 30 cm, razastiranje, potrebno vlaženje ili sušenje, nabijanje, te planiranje materijala u nasipu prema dimenzijama I nagibima u projektu. Za nasipe visine preko 2,00 m stupanj zbijenosti Sz (u odnosu na standardni Proctorov postupak) treba da je najmanje 95%, a modul stišljivosti Ms (mjereno pločom Ø 30 cm) min. 40 MN/m². Kontrolu zbijenosti provoditi na svakih 300 m² površine.
Obračun po m³  ugrađenog I zbijenog nasipa  (O.T.U. 2-09.2).
</t>
  </si>
  <si>
    <t xml:space="preserve">Izrada planuma od kamenitih materijala. Rad obuhvaća grubo i fino planiranje materijala na kruni nasipa, te zbijanje. Maksimalna veličina zrna je 32 mm.
Kote planuma posteljice ne smiju odstupati više od  ±3 cm. Poprečni I uzdužni nagibi trebaju biti prema projektu. Ravnost se mjeri letvom dužine 4 m uzdužno, poprečno i dijagonalno.
Kontrolu ravnosti provoditi na svakih 100 m’.
Stupanj zbijenosti (u odnosu na standardni Proctorov postupak) treba da je Sz 100%, a modul stišljivosti Ms (mjereno pločom Ø 30 cm) min. 40 MN/m²
Kontrolu zbijenosti provoditi na svakih 300 m² površine.
Obračun po m²  isplanirane I zbijene površine (O.T.U. 2-10.3).
</t>
  </si>
  <si>
    <t>III. UKUPNO ZEMLJANI RADOVI:</t>
  </si>
  <si>
    <t>KOLNIČKA KONSTRUKCIJA I STEPENICE</t>
  </si>
  <si>
    <t>IV.1</t>
  </si>
  <si>
    <t xml:space="preserve">Izrada kolničke konstrukcije po sistemu Mc Adams središnjeg ceremonijalnog trga. Ovaj rad obuhvaća dobavu i ugradnju zrnatog kamenog materijala u tri sloja. Prvi sloj je granulacije od 0 - 63 mm u sloju debljine 20 cm u zbijenom stanju. Ugradnja se sastoji iz razastiranja, finog planiranja i zbijanja na traženi modul stišljivosti min. Ms = 80 MN/m² ili stupanj zbijenosti u odnosu na standardni Proctorov postupak 90% mjereno kružnom pločom Ø 100 mm na svakih 300 m² površine.
Drugi sloj je granulacije od 0 - 32 mm u sloju debljine 20 cm u zbijenom stanju. Ugradnja se sastoji iz razastiranja, finog planiranja i zbijanja na traženi modul stišljivosti min. Ms = 100 MN/m² ili stupanj zbijenosti u odnosu na standardni Proctorov postupak 100% mjereno kružnom pločom Ø 300 mm na svakih 100 m² površine. Treći sloj je granulacije od 0 -8 mm u sloju debljine 3 cm u zbijenom stanju. Ugradnja se sastoji iz razastiranja, finog planiranja i zbijanja na traženi modul stišljivosti min. Ms = 100 MN/m² ili stupanj zbijenosti u odnosu na standardni Proctorov postupak 100% mjereno kružnom pločom Ø 300 mm na svakih 100 m² površine. </t>
  </si>
  <si>
    <t xml:space="preserve">Zbijanje vršiti statičkim valjcima (t.zv. šlemovanjem). Ravnost mjerena letvom dužine 4 m smije odstupati najviše ±2 cm. U cijenu su uračunati svi troškovi nabave materijala i njegove ugradnje i sve što je potrebno za potpuno dovršenje rada. Ukupna debljina slojeva je 43 cm.
Ovaj rad mjeri se i obračunava u m3 ugrađenog materijala u zbijenom stanju. Za obračun se uzimaju dimenzije iz projekta. (O.T.U. 5-01.2).
</t>
  </si>
  <si>
    <t>IV.2.</t>
  </si>
  <si>
    <r>
      <t>Izrada nosivog sloja od mehanički zbijenog zrnatog kamenog materijala za nosivi sloj kolničke konstrukcije pješačkih komunikacija (stepeništa). Ovaj rad obuhvaća dobavu i ugradnju zrnatog kamenog materijala granulacije od 0 -32 mm, a sve prema detaljima iz projekta. Debljina sloja je min. 20 cm u zbijenom stanju. Ugradnja se sastoji iz razastiranja, finog planiranja i zbijanja u slojevima po 20 cm na traženi modul stišljivosti min. Ms = 80 MN/m² ili stupanj zbijenosti u odnosu na standardni Proctorov postupak 900% mjereno kružnom pločom Ø 300 mm na svakih 100 m² površine. Ravnost mjerena letvom dužine 4 m smije odstupati najviše ±2 cm. U cijenu su uračunati svi troškovi nabave materijala i njegove ugradnje i sve što je potrebno za potpuno dovršenje rada.
Ovaj rad mjeri se i obračunava u m</t>
    </r>
    <r>
      <rPr>
        <vertAlign val="superscript"/>
        <sz val="11"/>
        <rFont val="Arial"/>
        <family val="2"/>
        <charset val="238"/>
      </rPr>
      <t>3</t>
    </r>
    <r>
      <rPr>
        <sz val="11"/>
        <rFont val="Arial"/>
        <family val="2"/>
        <charset val="238"/>
      </rPr>
      <t xml:space="preserve"> ugrađenog materijala u zbijenom stanju. Za obračun se uzimaju dimenzije iz projekta. (O.T.U. 5-01.2).
</t>
    </r>
  </si>
  <si>
    <t>IV.3.</t>
  </si>
  <si>
    <t>beton</t>
  </si>
  <si>
    <t>armatura</t>
  </si>
  <si>
    <t>IV.3. UKUPNO</t>
  </si>
  <si>
    <t>IV.4.</t>
  </si>
  <si>
    <t>oplata</t>
  </si>
  <si>
    <t>IV.4. UKUPNO</t>
  </si>
  <si>
    <t>IV. UKUPNO KOLNIČKA KONSTRUKCIJA I STEPENICE:</t>
  </si>
  <si>
    <t>V</t>
  </si>
  <si>
    <t>POTPORNI ZIDOVI</t>
  </si>
  <si>
    <t>V.1.</t>
  </si>
  <si>
    <t xml:space="preserve">-Z-2 </t>
  </si>
  <si>
    <t xml:space="preserve">-Z-5 </t>
  </si>
  <si>
    <t xml:space="preserve">-Z-6 (Z-7) </t>
  </si>
  <si>
    <t xml:space="preserve">-Z-8 </t>
  </si>
  <si>
    <t xml:space="preserve">-Z-9 </t>
  </si>
  <si>
    <t xml:space="preserve">-Z-10 </t>
  </si>
  <si>
    <t>-Z-11</t>
  </si>
  <si>
    <t>V.1. UKUPNO</t>
  </si>
  <si>
    <t>V.2.</t>
  </si>
  <si>
    <t>-Z-2</t>
  </si>
  <si>
    <t>-Z-5</t>
  </si>
  <si>
    <t>-Z-6 (-Z-7)</t>
  </si>
  <si>
    <t>-Z-8</t>
  </si>
  <si>
    <t>-Z-9</t>
  </si>
  <si>
    <t>-Z-10</t>
  </si>
  <si>
    <t>V.2. UKUPNO</t>
  </si>
  <si>
    <t>V.3.</t>
  </si>
  <si>
    <t>lice zida od kamena klesanca</t>
  </si>
  <si>
    <t>armature</t>
  </si>
  <si>
    <t>kamena zaloga</t>
  </si>
  <si>
    <t>drenaža</t>
  </si>
  <si>
    <t>-Z-6 (Z-7)</t>
  </si>
  <si>
    <t>V.3. UKUPNO</t>
  </si>
  <si>
    <t>V.UKUPNO POTPORNI ZIDOVI:</t>
  </si>
  <si>
    <t>BRAVARSKI RADOVI</t>
  </si>
  <si>
    <t>VI.1.</t>
  </si>
  <si>
    <t>REKAPITULACIJA PROMETNIH POVRŠINA</t>
  </si>
  <si>
    <t>I. PRIPREMNI RADOVI</t>
  </si>
  <si>
    <t>II. RAZNA RUŠENJA</t>
  </si>
  <si>
    <t>III. ZEMLJANI RADOVI</t>
  </si>
  <si>
    <t>IV. KOLNIČKA KONSTRUKCIJA I STEPENICE</t>
  </si>
  <si>
    <t>V.  POTPORNI ZIDOVI</t>
  </si>
  <si>
    <t>VI BRAVARSKI RADOVI</t>
  </si>
  <si>
    <t>A PROMETNE POVRŠINE SVEUKUPNO:</t>
  </si>
  <si>
    <t>I. UKUPNO PRIPREMNI RADOVI:</t>
  </si>
  <si>
    <t>a) strojno 90%</t>
  </si>
  <si>
    <t>b) ručno 10%</t>
  </si>
  <si>
    <t>II.2</t>
  </si>
  <si>
    <t>II.2. UKUPNO</t>
  </si>
  <si>
    <t>II.3.</t>
  </si>
  <si>
    <t>II.4.</t>
  </si>
  <si>
    <t xml:space="preserve">Izrada posteljice-podložnog sloja oborinske I sanitarne kanalizacije i priključaka cestovnih slivnika od drobljenog kamenog materijala u radnoj širini rova. Ovaj rad obuhvaća dobavu i ugradnju drobljenog kamenog materijala frakcije od 4 - 8 mm, a sve prema detaljima iz projekta. Debljina sloja podloge je min. 15 cm u zbijenom stanju.
Ugradnja se sastoji iz razastiranja i finog planiranja, niveliranje ±1cm sa letvom maksimalne dužine 4m' i zbijanja vibro pločom. U cijenu su uračunati svi troškovi nabave materijala i njegove ugradnje i sve što je potrebno za potpuno dovršenje rada. Ovaj rad mjeri se i obračunava u m³ ugrađenog materijala u zbijenom stanju. Za obračun se uzimaju dimenzije iz projekta. (O.T.U. 3-04.2.1).
</t>
  </si>
  <si>
    <t>II.5.</t>
  </si>
  <si>
    <t>II.6.</t>
  </si>
  <si>
    <t>II. UKUPNO ZEMLJANI RADOVI:</t>
  </si>
  <si>
    <t>KONTROLNA OKNA I SLIVNICI</t>
  </si>
  <si>
    <t>Nabava, doprema i ugradnja revizijskih okana oborinske i sanitarne kanalizacije. Revizijska okna su tipska, PEHD DN 600 ukupne visine 210 cm s lijevano željeznim okruglim okvirom s okruglim poklopcem ispitnog opterećenja 250 kN. Tipska revizijska okna moraju biti izrađena roto lijevom, prema normi prEN 13598-2 ili jednakovrijedno kao ________________. Okna moraju biti obodne nosivosti najmanje SN 8. Po postavljanju okna na zadanu visinu kinete, oko okna se ugrađuje sloj drobljenog kamenog agregata granulacije 4 – 8 mm uz nabijanje u slojevima po 20 cm. Debljina sloja je 40 cm od vanjske stjenke okna, a na njemu se montira okrugla armirano betonski prsten promjera 111 cm i visine 30 cm s kružnim otvorom Ø 64 cm. Prsten izvesti betonom razreda tlačne čvrstoće C 25/30 i armirati armaturnom B 500 B (RA 400/500) Ø 8-12. (O.T.U. 3-04.4.3).
Za jedno okno potrebno je:</t>
  </si>
  <si>
    <t>- beton C 25/30</t>
  </si>
  <si>
    <t>- rebrasta armatura B 500 B</t>
  </si>
  <si>
    <t>- oplata</t>
  </si>
  <si>
    <t>- agregat granulacije 4-8 mm</t>
  </si>
  <si>
    <t>Obračun po komadu ugrađenog okna</t>
  </si>
  <si>
    <t>Nabava, doprema i ugradnja revizijskih okana oborinske kanalizacije. Revizijska okna su tipska, PEHD DN 800 ukupne visine 200 do 250 cm s lijevano željeznim kvadratnim okvirom i plinotijesnim okruglim poklopcem ispitnog opterećenja 250 kN. Tipska revizijska okna moraju biti izrađena roto lijevom, prema normi prEN 13598-2 ili jednakovrijedno kao ________________Okna moraju biti obodne nosivosti najmanje SN 8. Po postavljanju okna na zadanu visinu kinete, oko okna se ugrađuje sloj drobljenog kamenog agregata granulacije 4 – 8 mm uz nabijanje u slojevima po 20 cm. Debljina sloja je 40 cm od vanjske stjenke okna, a na njemu se montira kvadratna armirano betonska ploča veličine stranica 161 cm i visine 30 cm s kružnim otvorom Ø 81 cm. Ploču izvesti betonom razreda tlačne čvrstoće C 25/30 i armirati dvostrano zavarenom armaturnom mrežom B 500 A (Q335). Na pokrovnoj ploči izvesti armirano betonski prsten za podešavanje visine.
Prsten je kvadratnog oblika veličine stranice 140 cm s otvorom  Ø 63 cm i visine 20 cm. Prsten izvesti betonom razreda tlačne čvrstoće C 25/30 i armirati rebrastom armaturom B 500 A.  Na prsten ugraditi kvadratni lijevano željezni poklopac s betonskom ispunom i okruglim lijevano željeznim poklopcem Ø 600 mm ispitnog opterećenja 250 kN, koji je obračunat u posebnoj stavci.
Napomena: priključke slivnika odrediti će se na licu mjesta prema uputama proizvođača. (O.T.U. 3-04.4.3).
Za jedno okno potrrebno je:</t>
  </si>
  <si>
    <t>- beton C 16/20</t>
  </si>
  <si>
    <t>Nabava, doprema i ugradnja revizijskih okana oborinske kanalizacije. Revizijska okna su tipska, PEHD DN 800 ukupne visine 200 do 250 cm s lijevano željeznim kvadratnim okvirom i plinotijesnim okruglim poklopcem ispitnog opterećenja 250 kN. Tipska revizijska okna moraju biti izrađena roto lijevom, prema normi prEN 13598-2 ili jednakovrijedno kao._______________ Okna moraju biti obodne nosivosti najmanje SN 8. Po postavljanju okna na zadanu visinu kinete, oko okna se ugrađuje sloj drobljenog kamenog agregata granulacije 4 – 8 mm uz nabijanje u slojevima po 20 cm. Debljina sloja je 40 cm od vanjske stjenke okna, a na njemu se montira kvadratna armirano betonska ploča veličine stranica 161 cm i visine 30 cm s kružnim otvorom Ø 81 cm. Ploču izvesti betonom razreda tlačne čvrstoće C 25/30 i armirati dvostrano zavarenom armaturnom mrežom B 500 A (Q335). Na pokrovnoj ploči izvesti armirano betonski prsten za podešavanje visine.
Prsten je kvadratnog oblika veličine stranice 140 cm s otvorom  Ø 63 cm i visine 20 cm. Prsten izvesti betonom razreda tlačne čvrstoće C 25/30 i armirati rebrastom armaturom B 500 A.  Na prsten ugraditi kvadratni lijevano željezni poklopac s betonskom ispunom i okruglim lijevano željeznim poklopcem Ø 600 mm ispitnog opterećenja 250 kN, koji je obračunat u posebnoj stavci.
Napomena: priključke slivnika odrediti će se na licu mjesta prema uputama proizvođača. (O.T.U. 3-04.4.3).
Za jedno okno potrebno je:</t>
  </si>
  <si>
    <t>III. UKUPNO KONTROLNA OKNA I SLIVNICI:</t>
  </si>
  <si>
    <t>IV</t>
  </si>
  <si>
    <t>CJEVOVOD</t>
  </si>
  <si>
    <t>IV.1.</t>
  </si>
  <si>
    <t xml:space="preserve">DN 200/171 mm </t>
  </si>
  <si>
    <t xml:space="preserve">DN 250/214 mm </t>
  </si>
  <si>
    <t xml:space="preserve">DN 300/274 mm </t>
  </si>
  <si>
    <t>IV.1. UKUPNO</t>
  </si>
  <si>
    <t>Izrada priključka kućne oborinske odvodnje i linijskih slivnika s PVC cijevima za uličnu kanalizaciju (UKC) a prema detaljima iz projekta. Kanalizacijske gravitacijske cijevi su nazivne krutosti SN 8 od PE moraju biti proizvedene prema HRN EN 13476-2 ili jednakovrijedno kao _______________i fiting prema HRN EN 1401-1 ili jdnako vrijedno_______________.
Rad na kanalizaciji obuhvaća nabavu cijevi, brtvi i polaganje - montažu cijevi, te spoj na revizijsko okno u svemu prema projektu.
Rad se obračunava u metrima montirane kanalizacije prema projektu (O.T.U. 3-04.3).</t>
  </si>
  <si>
    <t>DN 110 mm</t>
  </si>
  <si>
    <t>DN 160</t>
  </si>
  <si>
    <t>IV.2. UKUPNO</t>
  </si>
  <si>
    <t>IV UKUPNO CJEVOVOD:</t>
  </si>
  <si>
    <t>REKAPITULACIJA KANALIZACIJE</t>
  </si>
  <si>
    <t>II. ZEMLJANI RADOVI</t>
  </si>
  <si>
    <t>III. KONTROLNA OKNA I SLIVNICI</t>
  </si>
  <si>
    <t>IV. CJEVOVOD</t>
  </si>
  <si>
    <t>KANALIZACIJA UKUPNO</t>
  </si>
  <si>
    <t>II.1</t>
  </si>
  <si>
    <t>UKUPNO ZEMLJANI RADOVI:</t>
  </si>
  <si>
    <t>BETONIRSKI RADOVI</t>
  </si>
  <si>
    <t>UKUPNO BETONIRSKI RADOVI:</t>
  </si>
  <si>
    <t>PE100A110-10/100</t>
  </si>
  <si>
    <t xml:space="preserve">Nabava i montaža E2 kombi T zasuna DN 100/100 sa prirubnicama. Proizvod  kao Hawle art.br.4343 E2 kombi T zasun sistem 2000 koji mora imati sljedeće tehničke karakteristike:
- Kućište i poklopac zasuna od modularnog lijeva GJS400 (GGG40).
- Epoksidna antikorozivna zaštita iznutra i izvana prema DIN 3476 (P) i DIN 30677-2 minimalne debljine 250µm.
- Vreteno od duplex nehrđajućeg čelika St 1.4162 (Cr 17%).
- Navoj vretena izrađen valjanjem.
- Uležištenje vretena pomoću kliznih ploča iz poliacetala, za dimenzije iznad DN 200 uležištenje vretena s kugličnim ležajevima DVGW GW 336.
- O – brtve vretena obostrano uležištene u nerđajući materijal (prema DIN 3547 - T1) izmjenjive pod tlakom.
- Protupovratna brtva (prema ISO 7259)
- Zaporni klin od nodularnog lijeva GGG 400, potpuno vulkaniziran iznutra i izvana, s otvorom za drenažu.
- Vođenje vretena u tri točke s dvije vodilice klina iz umjetnog materijala (visoko kvalitetni poliacetal).
Matica klina s povećanom duljinom navoja (prema EN 1171).
</t>
  </si>
  <si>
    <t>DN 100/100 )</t>
  </si>
  <si>
    <t>IV.3</t>
  </si>
  <si>
    <t xml:space="preserve">Stavka obuhvaća sav potrebni materijal i rad, prijenos, prevoz i sve ostalo potrebno za potpuno dovršenje rada zajedno sa probnim radom – funkcionalnom probom.
Obračun po komadu ugrađenog hidranta 
</t>
  </si>
  <si>
    <t>Nabava i montaža vodomjera i armature u vodomjernom oknu.
Obračuna po komadu</t>
  </si>
  <si>
    <t xml:space="preserve">Industrijski vodomjer VMP 70 - 100 mm </t>
  </si>
  <si>
    <t xml:space="preserve">horizontalni kućanski vodomjer VM 10 – 30 </t>
  </si>
  <si>
    <t>EV – zasun DN 100 mm sa ručnim kolom</t>
  </si>
  <si>
    <t>kosi mjedeni ventil  No 32 mm</t>
  </si>
  <si>
    <t>kosi mj. ventil  No 32 mm sa izljevnom slavinom</t>
  </si>
  <si>
    <t>dilataciona kompenzacija DN 100 mm</t>
  </si>
  <si>
    <t>T – DN 100/50; L=400mm</t>
  </si>
  <si>
    <t>FF – DN 100 mm ; L = 500 mm</t>
  </si>
  <si>
    <t>X – DN 50 sa ubušenom rupom 1 1/4“</t>
  </si>
  <si>
    <t>hvatač nečistoće DN 100</t>
  </si>
  <si>
    <t>ZOPT DN100 – nepovratni ventil tip EC</t>
  </si>
  <si>
    <t>ZOPT DN 32 – nepovratni ventil tip EC</t>
  </si>
  <si>
    <t>lj.ž. penjalice</t>
  </si>
  <si>
    <t>lj.ž. poklopac 60/60cm, isp. opt. 250 kN</t>
  </si>
  <si>
    <t>IV.4 UKUPNO</t>
  </si>
  <si>
    <t>IV.5.</t>
  </si>
  <si>
    <t>Nabava i montaža cjevovoda od PEHD vodovodnih tlačnih cijevi i fazona, fitinga i spojnica za spajanje elektro zavarivanjem .
Obračun po m' stvarno montiranog cjevovoda i komada fazona.</t>
  </si>
  <si>
    <t>UKUPNO MONTAŽERSKI RADOVI:</t>
  </si>
  <si>
    <t>REKAPITULACIJA VODOVODA</t>
  </si>
  <si>
    <t>III. BETONIRSKI RADOVI</t>
  </si>
  <si>
    <t>IV. MONTAŽERSKI RADOVI</t>
  </si>
  <si>
    <t>VODOVOD UKUPNO</t>
  </si>
  <si>
    <t>SVEUKUPNA REKAPITULACIJA</t>
  </si>
  <si>
    <t>UKUPNO</t>
  </si>
  <si>
    <t>SVEUKUPNO</t>
  </si>
  <si>
    <t>Redni broj</t>
  </si>
  <si>
    <t>Opis radova</t>
  </si>
  <si>
    <t>6=4x5</t>
  </si>
  <si>
    <t>TROŠKOVNIK</t>
  </si>
  <si>
    <t>U zoni zahvata gdje je projektom naznačeno postojanje instalacija izvođač je obavezan u prisustvu nadzornog inženjera izvršiti iskapanja radi utvrđivanja stvarnog položaja i dubine postojećih instalacija (vodovod, plin, DTK, struja) i energetskih kabela uključivo i zatrpavanje rova po utvrđivanju položaja instalacija (O.T.U. 1-03.5) Navedeni radovi moraju biti uključeni u jedinične cijene stavaka troškovnika i neće se posebno obračunavati. Eventualno uklanjanje ili premještanje komunaln ih i drugih instalacija vrši specijalizirana organizacija prema posebnim projektima, propisima i tehničkim uvjetima za odgovarajuću vrstu radova (O.T.U. 1-03.4).</t>
  </si>
  <si>
    <t>A GRAĐEVINSKI RADOVI</t>
  </si>
  <si>
    <t>I. PRIPREMNI RADOVI I UKLANJANJA</t>
  </si>
  <si>
    <r>
      <t>Čišćenje zone obuhvata izgradnje. U cijenu je uračunato sakupljanje svog otpadnog materijala, i eventualno sjećenje grmlja, šiblja i drveća sa uklanjanjem korijena, uklanjanje šute te utovar u kamion i odvoz na gradsku deponiju.
Obračun po m</t>
    </r>
    <r>
      <rPr>
        <vertAlign val="superscript"/>
        <sz val="10"/>
        <rFont val="Arial"/>
        <family val="2"/>
        <charset val="238"/>
      </rPr>
      <t>2</t>
    </r>
    <r>
      <rPr>
        <sz val="10"/>
        <rFont val="Arial"/>
        <family val="2"/>
        <charset val="238"/>
      </rPr>
      <t xml:space="preserve"> očišćenog terena</t>
    </r>
  </si>
  <si>
    <r>
      <t>m</t>
    </r>
    <r>
      <rPr>
        <vertAlign val="superscript"/>
        <sz val="8"/>
        <rFont val="Arial"/>
        <family val="2"/>
        <charset val="238"/>
      </rPr>
      <t>2</t>
    </r>
  </si>
  <si>
    <t>Izrada iskolčenja i elaborata iskolčenja od strane ovlaštenog geodeta, u skladu s glavnim projektom. Iskolčenje objekta obuhvaća sva geodetska mjerenja kojima se podaci s projekta prenose na teren (vertikalno i horizontalno), obnavljanje i održavanje iskolčenih oznaka na terenu za sve vrijeme građenja.
Obračun za komplet radove.</t>
  </si>
  <si>
    <t>Postava gradilišne ograde, koja uključuje materijal i rad. Zaštitna ograda mora biti u svemu u skladu sa važećom zakonskom regulativom. Ograda prema trgu data u uređenju trga.
Obračun po m1.</t>
  </si>
  <si>
    <t xml:space="preserve">Dobava, doprema i montaža te po završetku radova demontaža montažnog gradilišnog kontejnera za ovlaštene osobe gradilišta i za održavanje koordinacija i kontejnera za nadzorne inženjere s grijanjem i priključcima struje i interneta.
Obračun po kom. </t>
  </si>
  <si>
    <t>Osiguravanje privremenih priključaka struje, vode, telefona i interneta za potrebe gradilišta, te po završetku radova demontaža istih.
Obračun po kom.</t>
  </si>
  <si>
    <t>Geodetsko praćenje izvedbe radova kroz sve faze radova, sve potrebne geodetske radnje. Obračun po kompletu</t>
  </si>
  <si>
    <t>I.UKUPNO PRIPREMNI RADOVI I UKLANJANJA:</t>
  </si>
  <si>
    <t xml:space="preserve">Iskop površinskog sloja tla (humusa), do dubine 25 cm ili ovisno o zatečenom stanju. Humus se uklanja s cijele površine zahvata. Materijal se deponira na gradilištu ili u blizini gradilišta za ponovnu ugradnju-humusiranje. Obračun po stvarno obavljenom iskopu u sraslom stanju prema mjerama iz projekta. </t>
  </si>
  <si>
    <t>Široki iskop građevinske jame, u tlu razreda A (stijena ili druga geološka formacija slična stijeni, uključujući najviše 5 metara slabijeg materijala na površini), kaskadno, na kote +261.70, +263.70 i +265.70 m.n.m. prema nacrtima situacije.
Materijal se koristi za nasipavanje unutar zone izgradnje. Višak se može čuvati za uređenje ostalih dijelova groblja, unutar vlastite čestice groblja, ili odvesti i zbrinuti.
Obračun po stvarno obavljenom iskopu u sraslom stanju prema mjerama iz projekta. Odlaganje iskopanog materijala na kat. čestici groblja.</t>
  </si>
  <si>
    <t>Nasipavanje kaskada, materijalom iz iskopa, na kote +261.70, +263.70 i +265.70 m.n.m. prema nacrtima situacije, u slojevima ne debljim od 20 cm i uz uvaljavanje odgovarajućom mehanizacijom do nosivosti M=20 N/cm2, nakon izvedbe potpornih zidova.
Obračun po m3 nasipanog i zbijenog materijala.
Odlaganje iskopanog mat.na čestici groblja.</t>
  </si>
  <si>
    <t xml:space="preserve">Tamponiranje grobnih polja, pješačkih površina i rampa, tucanikom, u sloju od 25 cm uz uvaljavanje odgovarajućom mehanizacijom do nosivosti M=20 N/cm2, nakon izvedbe potpornih zidova.
Obračun po m3 nasipanog i zbijenog materijala.
</t>
  </si>
  <si>
    <t>Sve isto kao u stavci 5., samo ručni iskop za temelje rampi.
Dim. temelja 30/90cm.</t>
  </si>
  <si>
    <t>Sve isto kao u st.5 samo ručni iskop za temelje vanjskih stepenica .Dim. temelja 30/90cm</t>
  </si>
  <si>
    <r>
      <t>m</t>
    </r>
    <r>
      <rPr>
        <vertAlign val="superscript"/>
        <sz val="10"/>
        <rFont val="Arial"/>
        <family val="2"/>
        <charset val="238"/>
      </rPr>
      <t>3</t>
    </r>
    <r>
      <rPr>
        <sz val="11"/>
        <color theme="1"/>
        <rFont val="Calibri"/>
        <family val="2"/>
        <charset val="238"/>
        <scheme val="minor"/>
      </rPr>
      <t/>
    </r>
  </si>
  <si>
    <t>Strojni iskop za temeljnu ploču nadtemeljnih grobnica.Dubina iskopa 45cm.Sve isto kao u st.
Odlaganje iskopanog mat.na katastarskoj čestici groblja.</t>
  </si>
  <si>
    <t>Na uređenom dijelu groblja</t>
  </si>
  <si>
    <t>Na dijelu groblja koje se ne završava</t>
  </si>
  <si>
    <t>Izvedba tamponskog sloja šljunka ispod grobnih zidova i grobnica u sloju debljine 20cm. Uključiti nabavu i dobavu, nasipavanje, razastiranje i nabijanje odgovarajućom mehanizacijom do nosivosti
M=20 N/cm2. Obračun po m3. 
sloj debljine 20 cm ispod temelja grobnih zidova
sloj debljine 20 cm ispod grobnica.</t>
  </si>
  <si>
    <r>
      <t>Nasipavanje prostora oko temelja grobnih zidova i oko grobnica, nakon izvedbe istih, do visine 30 cm ispod gornje kote plohe grobnog polja, materijalom iz iskopa, u slojevima ne debljim od 30 cm i uz uvaljavanje odgovarajućom mehanizacijom do nosivosti M=20 N/cm2.
Obračun po m</t>
    </r>
    <r>
      <rPr>
        <vertAlign val="superscript"/>
        <sz val="10"/>
        <rFont val="Arial"/>
        <family val="2"/>
        <charset val="238"/>
      </rPr>
      <t>3</t>
    </r>
    <r>
      <rPr>
        <sz val="10"/>
        <rFont val="Arial"/>
        <family val="2"/>
        <charset val="238"/>
      </rPr>
      <t xml:space="preserve"> nasipanog i zbijenog materijala
</t>
    </r>
  </si>
  <si>
    <t>Iskop rovova za postavu drenažnih cijevi u tlu razreda A.Odvoz iskopanog materijala na određenu deponiju unutar granica groblja.</t>
  </si>
  <si>
    <t>Nasipavanje rovova drenaže drenažnim šljunkom.</t>
  </si>
  <si>
    <t>15.</t>
  </si>
  <si>
    <t>Iskop rovova za vodovod I kanalizacija sa zatrpavanjem nakon postave cijevi,Iskop I zatrpavanje u istu cijenu.O ovoj stavci dogovoroti na gradilištu sa projektrantom da li će se izvoditi. . Odlaganje iskopanog mat.na čestici groblja.</t>
  </si>
  <si>
    <t>16.</t>
  </si>
  <si>
    <t>Strojni iskop zemlje A kategorije za upojni bunar.Profil upojne cijevi bunara 150 cm i dubine 2,00 m.Dio otkopanog materijala služi za ponovno zatrpavanje koje uključiti u cijenu st.</t>
  </si>
  <si>
    <t>17.</t>
  </si>
  <si>
    <r>
      <t>Razastiranje I planiranje humusnog sloja po planiranim zelenim površinama u debljini 30cm. Površina za humusiranje P=95 m</t>
    </r>
    <r>
      <rPr>
        <vertAlign val="superscript"/>
        <sz val="10"/>
        <rFont val="Arial"/>
        <family val="2"/>
        <charset val="238"/>
      </rPr>
      <t>2</t>
    </r>
  </si>
  <si>
    <t>II UKUPNO ZEMLJANI RADOVI:</t>
  </si>
  <si>
    <t>III ARMIRANO BETONSKI RADOVI</t>
  </si>
  <si>
    <t>NAPOMENA: Unutarnja oplata grobnica mora biti glatka. Sva eventualna gletanja uključiti u cijenu stavke.</t>
  </si>
  <si>
    <t>Dobava, ugradnja i zaštitog  podložnog betona debljine 5cm C 10/15- ispod temeljnih traka potpornih zidova,greda I stepenica.</t>
  </si>
  <si>
    <t>Dobava, ugradnja i zaštitog podložnog betona debljine 8cm kvalitete C 10/15 ispod temeljnih ploča ukopanih  grobnica .Beton mora biti zaglađen za postavu izolacije.</t>
  </si>
  <si>
    <t>Izvedba AB jednostruke grobnice, neto dimenzija 90x230 cm, svijetle dubine 212 cm. AB donja ploča debljine 15 cm kao I  AB stijene zidova debljine 15 cm. Vanjski zidovi I temeljna ploča izvode se od arm.betona sa dodatkom sredstava za vodonepropusnost .Visina zidova 247 cm,debljina zidova 15cm. Na unutarnjoj strani  grobnice na visini od jednog metra postaviti po dužoj strani stijenke čelične ploče na koje će se variti L profili, na koje se okomito postavljaju 3 I profila kao konstrukcija za postavljanje lijesa. U cijenu uključena dvostrana glatka oplata prema nacrtima. Betoniranje betonom C 30/37, armatura B 500 B, mreža Q 335 dvostrano. Izvedba više grobnica kao jedne cjeline, tzv. blok grobnice. Izvedba i detalji prema nacrtima.
Dobava materijala, transport, ugradnja, oplata, čišćenje, usklađivanje detalja. U ovoj stavci obračunato je 6 grobnica.</t>
  </si>
  <si>
    <t>Beton</t>
  </si>
  <si>
    <t>Oplata</t>
  </si>
  <si>
    <t>Izvedba AB dvostruke  grobnice, neto dimenzija 150x230 cm, svijetle dubine 212 cm. AB donja ploča debljine 15 cm kao I  AB stijene zidova debljine 15 cm. Vanjski zidovi I temeljna ploča izvode se od arm.betona sa dodatkom sredstava za vodonepropusnost .Visina zidova 247cm,debljina zidova 15cm. Na unutarnjoj strani  grobnice na visini od jednog metra ugraditi čelične ploče na koje će se variti L profili, a na njih se okomito postavljaju 3 I profila  kao konstrukcija za postavljanje lijesa sve prema nacrtima.  Beton C 30/37, armatura B 500B, mreža Q335 dvostrano. Izvedba više grobnica kao jedne cjeline, tzv. blok grobnice. Izvedba i detalji prema nacrtima.
Dobava materijala, transport, ugradnja, oplata, čišćenje, usklađivanje detalja. U ovoj stavci obračunato 8 grobnica.</t>
  </si>
  <si>
    <r>
      <t>Izvedba AB trostruke  grobnice, neto dimenzija 220x230 cm, svijetle dubine 212 cm. AB donja ploča debljine 15 cm kao I  AB stijene zidova debljine 15 cm. Vanjski zidovi I temeljna ploča izvode se od arm.betona sa dodatkom sredstava za vodonepropusnost .Visina zidova 247cm,debljina zidova 15cm.Na unutarnjoj strani  grobnice na visini od jednog metra postaviti po dužoj strani stijenke čelične ploče na koje će se variti L profili, na koje se okomito postavljaju 3 I profila kao konstrukcija za postavljanje lijesa, sve prema nacrtima. Beton C 30/37, armatura B 500B, mreža Q335 dvostrano. Izvedba više grobnica kao jedne cjeline, tzv. blok grobnice. Izvedba i detalji prema nacrtima.</t>
    </r>
    <r>
      <rPr>
        <sz val="10"/>
        <rFont val="Arial"/>
        <family val="2"/>
        <charset val="238"/>
      </rPr>
      <t xml:space="preserve">
Dobava materijala, transport, ugradnja, oplata, čišćenje, usklađivanje detalja. U ovoj stavci obračunate  4 grobnice.</t>
    </r>
  </si>
  <si>
    <t>Betoniranje donje ploče zatvorenih grobnica vodonepropusnim betonom C 30/37.Debljina temeljnih ploča svih grobnica je 15cm. U cijenu uključena jednostrana oplata.</t>
  </si>
  <si>
    <t xml:space="preserve">Betoniranje gornje betonske ploče betonom C25/3, deblinje 15 cm. U ploči ostaviti otvor veličine 160/80 cm </t>
  </si>
  <si>
    <t xml:space="preserve">Izrada armirano betonske gornje montažne ploče pollopca grobnice, debljine = 8 cm betonom C25/30. U ploču ugraditi čelične kuke za podizanje.
Veličina poklopca 80/160 cm. 
U cijenu uključiti potrebnu armaturu i beton. </t>
  </si>
  <si>
    <t>Betoniranje donje ploče otvorenih grobnica  betonom C 25/30.Debljina temeljnih ploča svih grobnica je 15cm.U cijenu uključena i jednostrana oplata.</t>
  </si>
  <si>
    <t>Betoniranje AB temeljnih traka potpornih zidova. Dimenzija temeljnih traka 50/140 cm I traka potpornog zida Z9 dim.50/210 cm. Sve prema izvedbenim nacrtima.</t>
  </si>
  <si>
    <t>Betoniranje AB  potpornih zidova grobnih polja Širina zidova 30cm visine 2,30m betonom C 25/30 u potrebnoj dvostranoj oplati.U cijenu uračunati I potrebnu dvostranu oplatu. U zidovima ostavllati barbakade za ocjeđivanje vode.</t>
  </si>
  <si>
    <t>Betoniranje AB  potpornog  zida Z9- betonom C 30/25 u potrebnoj dvostranoj oplati.Ovaj zid  se izvodi kaskadno.Dimenzije zida 0,30 i visine od 2,00 do 4,00m.U cijenu uračunati potrebnu dvostranu oplatu.</t>
  </si>
  <si>
    <t>Betoniranje arm.bet.grede stubišta I greda rampe u zemlji, betonom C 25/30.</t>
  </si>
  <si>
    <t xml:space="preserve">Betoniranje arm bet.jednokrakog stubišta betonom 
C 25/30.Ploča je dedljine 16cm ,horizontalnog raspona 4,0m.Visina stepenica 15cm.U cijenu uključiti potrebnu oplatu.
</t>
  </si>
  <si>
    <t>III. UKUPNO ARMIRANO-BETONSKI RADOVI:</t>
  </si>
  <si>
    <t>IV ARMIRAČKI RADOVI</t>
  </si>
  <si>
    <t>IV. UKUPNO ARMIRAČKI RADOVI :</t>
  </si>
  <si>
    <t>V ZIDARSKI RADOVI</t>
  </si>
  <si>
    <r>
      <t>Izrada horizontalne hidroizolacije temeljne ploče grobnice na  očišćenu betonsku podlogu 
- fleksibilna hidroizolacijska traka /ljepenka/ za zavarivanje sa uloškom od staklenog voala 100% zavarena na preklopima i za prethodni sloj.Hidroizolacija se izvodi na svim  horizontalnim površinama.Za spoj na horizontalnu izolaciju poda ostavljati preklope 10cm.Oštre uglove spoja hor. i vert. dijela ispuniti mastix masom sa zaobljenjem r=4cm.Obračun po m</t>
    </r>
    <r>
      <rPr>
        <vertAlign val="superscript"/>
        <sz val="10"/>
        <rFont val="Arial"/>
        <family val="2"/>
        <charset val="238"/>
      </rPr>
      <t>2</t>
    </r>
    <r>
      <rPr>
        <sz val="10"/>
        <rFont val="Arial"/>
        <family val="2"/>
        <charset val="238"/>
      </rPr>
      <t xml:space="preserve"> razvijene površine, a izvedba prema izvedbenom nacrtu.</t>
    </r>
  </si>
  <si>
    <r>
      <t>Izrada vertikalne hidroizolacije zidova grobnice na  očišćenu betonsku podlogu 
- fleksibilna hidroizolacijska traka /ljepenka/ za zavarivanje sa uloškom od staklenog voala 100% zavarena na preklopima i za prethodni sloj.Hidroizolacija se izvodi na svim  horizontalnim površinama.Za spoj na horizontalnu izolaciju poda ostavljati preklope 10cm.Oštre uglove spoja hor. i vert. dijela ispuniti mastix masom sa zaobljenjem r=4cm.Obračun po m</t>
    </r>
    <r>
      <rPr>
        <vertAlign val="superscript"/>
        <sz val="10"/>
        <rFont val="Arial"/>
        <family val="2"/>
        <charset val="238"/>
      </rPr>
      <t>2</t>
    </r>
    <r>
      <rPr>
        <sz val="10"/>
        <rFont val="Arial"/>
        <family val="2"/>
        <charset val="238"/>
      </rPr>
      <t xml:space="preserve"> razvijene površine, a izvedba prema izvedbenom nacrtu.  </t>
    </r>
  </si>
  <si>
    <r>
      <t>Zaštitu vertikalne hidroizolacije zidova grobnica izvesti sa čepastom folijom.
Obračun po m</t>
    </r>
    <r>
      <rPr>
        <vertAlign val="superscript"/>
        <sz val="10"/>
        <rFont val="Arial"/>
        <family val="2"/>
        <charset val="238"/>
      </rPr>
      <t>2</t>
    </r>
    <r>
      <rPr>
        <sz val="10"/>
        <rFont val="Arial"/>
        <family val="2"/>
        <charset val="238"/>
      </rPr>
      <t xml:space="preserve"> postave zaštite vertikalne izolacije.
</t>
    </r>
  </si>
  <si>
    <t xml:space="preserve">Oblaganje potpornih zidova /lica zida/grubo priklesanim lomljenim kamenom (autohtonim) u cem. Mortu, bez obrade reški. U cijenu uključen sav potreban rad  material I pomoćna skela na visini  od 2,30m. Oblaganje izvršiti na djelu groblja koje se uređuje. </t>
  </si>
  <si>
    <r>
      <t>m</t>
    </r>
    <r>
      <rPr>
        <vertAlign val="superscript"/>
        <sz val="10"/>
        <rFont val="Arial"/>
        <family val="2"/>
        <charset val="238"/>
      </rPr>
      <t>2</t>
    </r>
    <r>
      <rPr>
        <sz val="11"/>
        <color theme="1"/>
        <rFont val="Calibri"/>
        <family val="2"/>
        <charset val="238"/>
        <scheme val="minor"/>
      </rPr>
      <t/>
    </r>
  </si>
  <si>
    <t>DRENAŽA</t>
  </si>
  <si>
    <r>
      <t>Nabava,dobava i postava  drenažnih perforiranih cijevi profila 200mm od tvrdog PVC materijala umotanih u 200 g/m</t>
    </r>
    <r>
      <rPr>
        <vertAlign val="superscript"/>
        <sz val="10"/>
        <rFont val="Arial"/>
        <family val="2"/>
        <charset val="238"/>
      </rPr>
      <t>2</t>
    </r>
    <r>
      <rPr>
        <sz val="10"/>
        <rFont val="Arial"/>
        <family val="2"/>
        <charset val="238"/>
      </rPr>
      <t xml:space="preserve"> geotekstila. Cijevi postaviti  na betonsku podlogu/tajaču/ od betona najniže klase C12/15.Na cijevi zasipati drenažni šljunak koji je dat u zemljanim radovima.U cijenu uključiti cijevi I geotekstil.</t>
    </r>
  </si>
  <si>
    <t>Izrada položnog sloja ispod drenažnih cijevi d=10cm,širina rova cca 30cm</t>
  </si>
  <si>
    <t>Izvedba  upojnog bunara od perforiranih bet.cijevi profila 150cm i dubine 200cm.Sa gornje strane izvesti arm bet. glavu  i na nju ugraditi  ljevano želj. poklopac veličine 60/60.Sve prema detalju vodovoda i kanalizacije.</t>
  </si>
  <si>
    <t>Dobava I ugradba fontana za opskrbu zalijevanja vodom .</t>
  </si>
  <si>
    <t>V.UKUPNO ZIDARSKI RADOVI:</t>
  </si>
  <si>
    <t>B OBRTNIČKI RADOVI</t>
  </si>
  <si>
    <t>I BRAVARSKI RADOVI</t>
  </si>
  <si>
    <t xml:space="preserve">Izvedba i ugradnja vanjske ograde grobnih polja, podzida, pristupnih rampi. U sklopu ograde nalaze se i jedna klizna vrata. Nosiva konstrukcija ograde su čelični profili (pocinčani) s ispunom od vertikalnih elemenata. Detalji prema stavci. Visina 110 cm, u boji po odabiru projektanta. U stavci I dio ograde koji dijeli uređeni od neuređenog dijela groblja.
Dobava materijala, transport i ugradnja.
</t>
  </si>
  <si>
    <t xml:space="preserve">Izvedba i ugradnja vanjskih ograda stubišta. Nosiva konstrukcija ograde su čelični pocinčani profili usidreni o konstrukciju stubišta, s ispunom od vertikalnih elementa od čeličnih pocinčanih profila. Detalji prema stavci. Visina ograde - 120 cm.
Dobava materijala, transport i ugradnja.
</t>
  </si>
  <si>
    <r>
      <t xml:space="preserve">Dobava izvedba I ugradnja čeličnih profila L 10 za ugradnju u grobnice.Profili se zavaruju na čelične ploče koje su ugrađene u arm.betonske zidove.Sve prema detalju u nacrtima.
U cijenu stavke uključiti premaz temeljnom bojom, uljanim naličjem i završno lakiranje lakom.
</t>
    </r>
    <r>
      <rPr>
        <b/>
        <sz val="10"/>
        <rFont val="Arial"/>
        <family val="2"/>
        <charset val="238"/>
      </rPr>
      <t>Po sredini postaviti I 10 profile koje dobro zavariti na čelične ploče ili papuče koje su ugrađene u AB zid.</t>
    </r>
  </si>
  <si>
    <t>I. UKUPNO BRAVARSKI RADOVI:</t>
  </si>
  <si>
    <t>II GROBNI ZIDOVI</t>
  </si>
  <si>
    <t>AB grobni zid, jednostrani, sedmerodijelni, dimenzija oko 291x908 cm i visine do 315 cm.
Izrada, transport i montaža armiranobetonskih predgotovljenih elemenata, tip  BETON LUČKO ILI JEDNAKOVRIJEDAN __________. BETON C30/37, razred izloženosti XS1, CEMENT bijeli, AGREGAT drobljeni bijeli. Čelik za armiranje B 500 B - količina prema projektu. Tehnologija izvedbe i montaže prema uputama proizvođača. Izvodi se na prethodno izvedenu AB podlogu s temeljima.
Predgotovljeni elementi obuhvaćaju:</t>
  </si>
  <si>
    <t xml:space="preserve"> - osnovni ''U'' element svijetlih dimenzija 230x90 cm, ukupnih dimenzija 243x126 cm, ukupne visine 94 cm, debljine stjenke 12-13 cm</t>
  </si>
  <si>
    <t xml:space="preserve"> - krovnu ploču, jednostrešnu, širine 243 cm, visine od 12 do 27 cm, sa hidroizolacijskim premazom:</t>
  </si>
  <si>
    <t>trodijelna lijeva, duljine 400 cm</t>
  </si>
  <si>
    <t xml:space="preserve">kom. </t>
  </si>
  <si>
    <t>dvodijelna desna, duljine 274 cm</t>
  </si>
  <si>
    <t xml:space="preserve">dvodijelna  središnja, duljine 252 cm </t>
  </si>
  <si>
    <t xml:space="preserve"> - prednju ploču sa istaknutim okvirom, visine 288 cm, izrađenu od ''bijelog'' betona i glatke završne obrade:</t>
  </si>
  <si>
    <t>trodijelna lijeva, širine 400 cm</t>
  </si>
  <si>
    <t>dvodijelna desna, širine 274 cm</t>
  </si>
  <si>
    <t>dvodijelna središnja, širine 252 cm</t>
  </si>
  <si>
    <t xml:space="preserve"> - bočnu ploču ukupnih dimenzije 243x288 cm, debljine 13 cm, obrada kao fasadna od ''bijelog'' betona i glatke završne obrade,</t>
  </si>
  <si>
    <t xml:space="preserve"> - stražnju ploču dimenzije 908x288 cm, debljine 13 cm, obrada kao fasadna od ''bijelog'' betona i glatke završne obrade. </t>
  </si>
  <si>
    <t>Izvedba, transport i ugradnja na predviđeno mjesto.</t>
  </si>
  <si>
    <t>AB grobni zid, dvostrani (grobna mjesta + mjesta za urne), sedmerodijelni, dimenzija oko 556x908 cm i visine do 315 cm.
Izrada, transport i montaža armiranobetonskih predgotovljenih elemenata, tip kao BETON LUČKO ILI JEDNAKOVRIJEDAN __________. BETON C30/37, razred izloženosti XS1, CEMENT bijeli, AGREGAT drobljeni bijeli. Čelik za armiranje B 500 B - količina prema projektu. Tehnologija izvedbe i montaže prema uputama proizvođača. Izvodi se na prethodno izvedenu AB podlogu s temeljima.
Predgotovljeni elementi obuhvaćaju:</t>
  </si>
  <si>
    <t xml:space="preserve"> - osnovni ''U'' element svijetlih dimenzija 230x90 cm, ukupnih dimenzija 243x126 cm, ukupne visine 94 cm, debljine stjenke 12-13 cm.</t>
  </si>
  <si>
    <t xml:space="preserve"> - osnovni element za urne, po visini tri mjesta za urne svijetlih dimenzija 100x100x57 cm, ukupnih dimenzija 126x112 cm, ukupne visine 278 cm, debljine stjenke 12-13 cm</t>
  </si>
  <si>
    <t xml:space="preserve"> - krovnu ploču, dvostrešnu, širine 356 cm, visine od 12 do 27 cm, sa hidroizolacijskim premazom:</t>
  </si>
  <si>
    <t>dvodijelna središnja, duljine 252 cm</t>
  </si>
  <si>
    <t xml:space="preserve"> - prednju ploču za urne sa istaknutim okvirom, visine 288 cm, izrađenu od ''bijelog'' betona i glatke završne obrade:</t>
  </si>
  <si>
    <t xml:space="preserve"> - bočnu ploču za urne, ukupnih dimenzije 112x288 cm, debljine 13 cm, obrada kao fasadna od ''bijelog'' betona i glatke završne obrade,</t>
  </si>
  <si>
    <t>3..</t>
  </si>
  <si>
    <t>AB grobni zid, dvostrani, osmerodijelni, dimenzija oko 556x1034 cm i visine do 315 cm.
Izrada, transport i montaža armiranobetonskih predgotovljenih elemenata, tip  BETON LUČKO ILI JEDNAKOVRIJEDAN __________. BETON C30/37, razred izloženosti XS1, CEMENT bijeli, AGREGAT drobljeni bijeli. Čelik za armiranje B 500 B - količina prema projektu. Tehnologija izvedbe i montaže prema uputama proizvođača. Izvodi se na prethodno izvedenu AB podlogu s temeljima.
Predgotovljeni elementi obuhvaćaju:</t>
  </si>
  <si>
    <t xml:space="preserve"> - krovnu ploču, dvostrešnu, širine 476 cm, visine od 12 do 27 cm, sa hidroizolacijskim premazom:</t>
  </si>
  <si>
    <t>dvodijelna rubna, duljine 274 cm</t>
  </si>
  <si>
    <t>dvodijelna lijeva, širine 274 cm</t>
  </si>
  <si>
    <t>4..</t>
  </si>
  <si>
    <t>II. UKUPNO GROBNI ZIDOVI :</t>
  </si>
  <si>
    <t>III. VANJSKO OPLOČENJE I UREĐENJE STAZA I RAMPI</t>
  </si>
  <si>
    <t xml:space="preserve"> - Stabilizator šljunka proizveden od PP bijele boje u pločama dimenzije 120x160 cm (transportna dimenzija 120x80 cm preklopom) ukupne visine stjenke 32mm, neto površine 1,78 m2 ukupne težine 3,0 kg. Saćasta struktura promjera 42mm sa  konusnom stjenkom debljine pri vrhu 0,8 mm, pri dnu 1,4 mm kaširana na Geo tekstil 45 g/m² (vodo propusna moć 200 litara/m²*s).</t>
  </si>
  <si>
    <t xml:space="preserve"> - Saće se ispunjava kamenom frakcijom 4-16 mm uz obavezno prekrivanje saćaste strukture nad slojem 15 - 20 mm identičnim materijalom. Površinska nosivost od 250 - 450 T/m². Za razgraničenje površina koristiti  graničnik. </t>
  </si>
  <si>
    <t>Metalni graničnik za razdvajanje različitih obloga izrađen je na način koji omogućuje njegovo postavljanje u zakrivljenim linijama. Vidljiv dio graničnika zaobljen je savijanjem lima kako bi se povećala krutost i spriječilo eventualno ozljeđivanje korisnika. Visina graničnika je 60 mm, širina 45 mm , duljina elementa 100 cm. 
U cijenu stavke uračunati debjlinu pijeska 5 cm. Kamenog agregata od 0-64 mm 20 cm i geotekstila te ploče i metalni graničnik.
Dobava materijala, transport, ugradnja, čišćenje, usklađivanje detalja.</t>
  </si>
  <si>
    <t xml:space="preserve"> - staze sa stabilizatorima šljunka</t>
  </si>
  <si>
    <t xml:space="preserve"> - staze bez stabilizatora šljunka</t>
  </si>
  <si>
    <r>
      <t>Izrada betonske rampe.
Izvodi se u sljedećim slojevima:
 - Uređenje temeljnog tla. Rad obuhvaća izravnanje (planiranje) nakon izvršenog širokog iskopa i mehaničko zbijanje valjanjem statičkim valjcima do tražene zbijenosti, odnosno modula stišljivosti Ms=30 Mpa.
 - Izrada tamponskog sloja od mehanički zbijenog zrnatog kamenog materijala, frakcije od 0-32 mm, a sve prema dimenzijama i detaljima iz projekta. Debljina sloja je min. 30 cm u zbijenom stanju. Ugradnja se sastoji iz razastiranja, finog planiranja i zbijanja na traženi modul stišljivosti Ms = 50 MPa.
 - Izrada betonske podloge, armirane, debljine 15 cm, betonom C25/30, s utisnutom teksturom (crte).Količina betona iznosi 30,50 m</t>
    </r>
    <r>
      <rPr>
        <vertAlign val="superscript"/>
        <sz val="10"/>
        <rFont val="Arial"/>
        <family val="2"/>
        <charset val="238"/>
      </rPr>
      <t>3</t>
    </r>
  </si>
  <si>
    <r>
      <t>Uređenje tla za sadnju, dubine 30 cm. Koristi se humus iz iskopa, deponiran unutar čestice groblja. Površina koja se humusira je oko 100 m</t>
    </r>
    <r>
      <rPr>
        <vertAlign val="superscript"/>
        <sz val="10"/>
        <rFont val="Arial"/>
        <family val="2"/>
        <charset val="238"/>
      </rPr>
      <t xml:space="preserve">2.
</t>
    </r>
    <r>
      <rPr>
        <sz val="10"/>
        <rFont val="Arial"/>
        <family val="2"/>
        <charset val="238"/>
      </rPr>
      <t>Nasipavanje, razastiranje i planiranje.</t>
    </r>
  </si>
  <si>
    <t>Izrada vanjskog opločenja - bordure oko grobnica. Izvodi se polaganjem ploča od kulira 20x20 cm u cementni mort. Podloga - AB ploča grobnice i/ili AB bordura grobnice.
Dobava materijala, transport, ugradnja, čišćenje, usklađivanje detalja.</t>
  </si>
  <si>
    <t>III. UKUPNO VANSKO OPLOČENJE I UREĐENJE STAZA I RAMPI:</t>
  </si>
  <si>
    <t>REKAPITULACIJA GRAĐEVISNKO-OBRTNIČKIH RADOVA</t>
  </si>
  <si>
    <t>I</t>
  </si>
  <si>
    <t>II</t>
  </si>
  <si>
    <t>III</t>
  </si>
  <si>
    <t>ARMIRANO-BETONSKI RADOVI</t>
  </si>
  <si>
    <t>UKUPNO A</t>
  </si>
  <si>
    <t>GROBNI ZIDOVI</t>
  </si>
  <si>
    <t>VANJSKO OPLOČENJE I UREĐENJE STAZA I RAMPI</t>
  </si>
  <si>
    <t>UKUPNO B</t>
  </si>
  <si>
    <t>UKUPNO A+B</t>
  </si>
  <si>
    <t xml:space="preserve">HORTIKULTURNI RADOVI </t>
  </si>
  <si>
    <r>
      <rPr>
        <b/>
        <sz val="10"/>
        <rFont val="Arial"/>
        <family val="2"/>
        <charset val="238"/>
      </rPr>
      <t>Priprema tla za sadnju.
a) Priprema tla za sadnju u rubnim zonama.</t>
    </r>
    <r>
      <rPr>
        <sz val="10"/>
        <rFont val="Arial"/>
        <family val="2"/>
        <charset val="238"/>
      </rPr>
      <t xml:space="preserve">
Saniranje vidljivih tragova građevinskih radova na terenu neposredno uz gradilište.
Čišćenje ploha od krupnolisnog korova i ostalog zatečenog otpadnog materijala.
</t>
    </r>
    <r>
      <rPr>
        <i/>
        <sz val="10"/>
        <rFont val="Arial"/>
        <family val="2"/>
        <charset val="238"/>
      </rPr>
      <t xml:space="preserve">Napomena: zadržava se svo bilje zatečeno na površini nakon završetka građevinskih radova i svo krupnije kamenje. Plan sadnje se prilagođava stvarnoj situaciji.
</t>
    </r>
    <r>
      <rPr>
        <sz val="10"/>
        <rFont val="Arial"/>
        <family val="2"/>
        <charset val="238"/>
      </rPr>
      <t>Obračun po 1 m</t>
    </r>
    <r>
      <rPr>
        <vertAlign val="superscript"/>
        <sz val="10"/>
        <rFont val="Arial"/>
        <family val="2"/>
        <charset val="238"/>
      </rPr>
      <t>2</t>
    </r>
    <r>
      <rPr>
        <sz val="10"/>
        <rFont val="Arial"/>
        <family val="2"/>
        <charset val="238"/>
      </rPr>
      <t>.</t>
    </r>
  </si>
  <si>
    <r>
      <rPr>
        <b/>
        <sz val="10"/>
        <rFont val="Arial"/>
        <family val="2"/>
        <charset val="238"/>
      </rPr>
      <t>b) Priprema tla za sadnju u zoni intenzivnog uređenja.</t>
    </r>
    <r>
      <rPr>
        <sz val="10"/>
        <rFont val="Arial"/>
        <family val="2"/>
        <charset val="238"/>
      </rPr>
      <t xml:space="preserve">
Čišćenje ploha od svog zatečenog otpadnog materijala. Provjera drenažnog sloja i prema potrebi otvaranje zbijenog sloja i uspostavljanje nesmetane drenaže.
Obračun po 1 m2.</t>
    </r>
  </si>
  <si>
    <r>
      <t xml:space="preserve">Dobava i doprema raslinja.
</t>
    </r>
    <r>
      <rPr>
        <sz val="10"/>
        <rFont val="Arial CE"/>
        <charset val="238"/>
      </rPr>
      <t>100 cm - CUPRESSUS SEMPERVIRENS "Stricta", v. 1,7 -2 m - čempres,
varijetet igla</t>
    </r>
  </si>
  <si>
    <t>100 cm - PINUS HALEPENSIS, v. 1,7-2m - alepski bor</t>
  </si>
  <si>
    <t>50 cm - LAURUS NOBILIS, pl. 26 v. 80/100 cm - lovor</t>
  </si>
  <si>
    <t>50 cm - NERIUM OLEANDER, v. 60/80 cm, pl. 24 oleandar</t>
  </si>
  <si>
    <t>30 cm - PITTOSPORUM TOBIRA "Nana", pl. 14 niski tobirovac</t>
  </si>
  <si>
    <t>30 cm - HEDERA HELIX, pl. 18, 3-4 izboja dužine 120/150 cm - zeleni sitnolisni bršljan</t>
  </si>
  <si>
    <t>30 cm - ROSMARINUS OFF. "Prostratus", pl. 16 puzajući ružmarin</t>
  </si>
  <si>
    <r>
      <t xml:space="preserve">Sadnja drveća i grmlja.
</t>
    </r>
    <r>
      <rPr>
        <sz val="10"/>
        <rFont val="Arial"/>
        <family val="2"/>
        <charset val="238"/>
      </rPr>
      <t>Iskop sadnih jama na pripremljenim površinama.
Sadnja uz prihranu zrelim stajskim gnojem,  u količini od 5 % volumena jame, zatrpavanje. 
Jednokratno inicijalno zalijevanje.
Obračun po 1 kom - komplet bez raslinja.</t>
    </r>
  </si>
  <si>
    <t>- jama 100 x 100 x 80 cm</t>
  </si>
  <si>
    <t>- jama 50 x 50 x 50 cm</t>
  </si>
  <si>
    <t>- jama 30 x 30 x 30 cm</t>
  </si>
  <si>
    <r>
      <rPr>
        <b/>
        <sz val="10"/>
        <rFont val="Arial"/>
        <family val="2"/>
        <charset val="238"/>
      </rPr>
      <t>Kolenje stablašica.</t>
    </r>
    <r>
      <rPr>
        <sz val="10"/>
        <rFont val="Arial"/>
        <family val="2"/>
        <charset val="238"/>
      </rPr>
      <t xml:space="preserve">
Dobava, doprema i ugradnja tokarenih
impregniranih kolaca promjera 6-8 cm. Ugrađuju se po 3 kom za svaku stablašicu.
Obračun po 1 kom kolca, uključujući sve materijale.</t>
    </r>
  </si>
  <si>
    <r>
      <rPr>
        <b/>
        <sz val="10"/>
        <rFont val="Arial"/>
        <family val="2"/>
        <charset val="238"/>
      </rPr>
      <t>Travnjak</t>
    </r>
    <r>
      <rPr>
        <sz val="10"/>
        <rFont val="Arial"/>
        <family val="2"/>
        <charset val="238"/>
      </rPr>
      <t xml:space="preserve">
Dobava, doprema i sjetva mješavine travnog sjemena u količini od 0,05 kg/m 2 na prethodno 
pripremljenu površinu. Prekrivanje humusnom
zemljom u sloju od 2 cm, valjanje, jednokratno inicijalno zalijevanje.
</t>
    </r>
    <r>
      <rPr>
        <i/>
        <sz val="10"/>
        <rFont val="Arial"/>
        <family val="2"/>
        <charset val="238"/>
      </rPr>
      <t>Napomena: obavezno koristiti travno sjeme tretirano formicidnim sredstvom</t>
    </r>
    <r>
      <rPr>
        <sz val="10"/>
        <rFont val="Arial"/>
        <family val="2"/>
        <charset val="238"/>
      </rPr>
      <t>.
Obračun po 1 m</t>
    </r>
    <r>
      <rPr>
        <vertAlign val="superscript"/>
        <sz val="10"/>
        <rFont val="Arial"/>
        <family val="2"/>
        <charset val="238"/>
      </rPr>
      <t>2</t>
    </r>
    <r>
      <rPr>
        <sz val="10"/>
        <rFont val="Arial"/>
        <family val="2"/>
        <charset val="238"/>
      </rPr>
      <t xml:space="preserve"> formiranog travnjaka.</t>
    </r>
  </si>
  <si>
    <r>
      <rPr>
        <b/>
        <sz val="10"/>
        <rFont val="Arial"/>
        <family val="2"/>
        <charset val="238"/>
      </rPr>
      <t>Malčiranje sadnih ploha</t>
    </r>
    <r>
      <rPr>
        <sz val="10"/>
        <rFont val="Arial"/>
        <family val="2"/>
        <charset val="238"/>
      </rPr>
      <t xml:space="preserve">
Dobava, doprema i razastiranje supstrata u
kombinaciji humusne zemlje i vulkanskog kamena u sloju od 3 cm na svim sadnim plohama uključujući i pojedinačna stabla te skupine grmlja.
Obračun po 1m</t>
    </r>
    <r>
      <rPr>
        <vertAlign val="superscript"/>
        <sz val="10"/>
        <rFont val="Arial"/>
        <family val="2"/>
        <charset val="238"/>
      </rPr>
      <t>2</t>
    </r>
    <r>
      <rPr>
        <sz val="10"/>
        <rFont val="Arial"/>
        <family val="2"/>
        <charset val="238"/>
      </rPr>
      <t xml:space="preserve"> malčirane površine.</t>
    </r>
  </si>
  <si>
    <r>
      <rPr>
        <b/>
        <sz val="10"/>
        <rFont val="Arial"/>
        <family val="2"/>
        <charset val="238"/>
      </rPr>
      <t>Navodnjavanje.</t>
    </r>
    <r>
      <rPr>
        <sz val="10"/>
        <rFont val="Arial"/>
        <family val="2"/>
        <charset val="238"/>
      </rPr>
      <t xml:space="preserve">
Dobava, doprema i ugradnja sustava navodnjavanja kap na kap. Stavka uključuje sve potrebne materijale i radove.
Komplet.</t>
    </r>
  </si>
  <si>
    <t>REKAPITULACIJA HORTIKULTURNIH RADOVA</t>
  </si>
  <si>
    <t>HORTIKULTURNI RADOVI</t>
  </si>
  <si>
    <t>HORTIKULTURNI RADOVI - UKUPNO:</t>
  </si>
  <si>
    <t>Redni
broj</t>
  </si>
  <si>
    <t>O p i s   r a d o v a</t>
  </si>
  <si>
    <t>Jedinica
mjere</t>
  </si>
  <si>
    <t>Količina radova</t>
  </si>
  <si>
    <t>Jedinična  cijena</t>
  </si>
  <si>
    <t>PRILAZNA CESTA GROBLJU U CRIKVENICI</t>
  </si>
  <si>
    <t>Napomena: Opći tehnički uvjeti za radove na cestama Hrvatskih cesta i Hrvatskih autocesta dostupni su na internetu.</t>
  </si>
  <si>
    <t>1.0.</t>
  </si>
  <si>
    <t/>
  </si>
  <si>
    <t>1.1.</t>
  </si>
  <si>
    <t>Iskolčenje trase prijelaza  (OTU knjiga I, st. 1-02)</t>
  </si>
  <si>
    <t>Iskolčenje obuhvaća sva geodetska mjerenja, kojima se podaci s projekta prenose na teren, osiguranje osi iskolčenja, profiliranje, obnavljanje iskolčenih oznaka na terenu za svo vrijeme građenja, odnosno do predaje radova investitoru. U ovaj se rad uključuje također preuzimanje i održavanje svih predanih osnovnih geodetskih snimaka, nacrta, te iskolčenja na terenu koja je naručilac predao izvođaču radova. U cijenu održavanja osi uključena su sva potrebna mjerenja i iskolčenja za sve pristupne ceste, paralelne putove, ogradu, pozajmišta materijala, deponije i drugo, u toku rada i pri tehničkom prijemu te izvođač nema pravo na posebnu naknadu za ove radove. 
Obračun po km zahvata u skladu s projektima.</t>
  </si>
  <si>
    <t>Obračun po km.</t>
  </si>
  <si>
    <t>km</t>
  </si>
  <si>
    <t>1.2.</t>
  </si>
  <si>
    <t xml:space="preserve">Čišćenje terena (OTU knjiga I, st. 1-03)  </t>
  </si>
  <si>
    <t>1.2.1.</t>
  </si>
  <si>
    <t>Uklanjanje grmlja i drveća (OTU knjiga I, st. 1-03.1)</t>
  </si>
  <si>
    <t>Uklanjanje svog raslinja, grmlja i šiblja promjera do Ø 10 cm, (OTU st. 1-03.1). Uklanjanje svog raslinja, grmlja, šiblja, drveća i panjeva promjer do 10 cm. Rad obuhvaća vađenje korijenja, sječenje, rezanje na duljinu pogodnu za prijevoz, čišćenje, odvoženje na odlagalište, nasipanje i zbijanje nastalih udubina u tlu. Predvidivo</t>
  </si>
  <si>
    <t xml:space="preserve">Obračun po m² očišćene zarasle površine. </t>
  </si>
  <si>
    <t>1.2.2.</t>
  </si>
  <si>
    <t>Uklanjanje drveća i panjeva promjera 10-30 cm. (OTU st. 1-03.1). Rad obuhvaća vađenje korijenja, sječenje, rezanje na duljinu pogodnu za prijevoz, čišćenje, odvoženje i zbrinjavanje na odlagalištu, nasipanje i zbijanje nastalih udubina u tlu. Predvidivo</t>
  </si>
  <si>
    <t>Obračun po komadu.</t>
  </si>
  <si>
    <t>1.2.3.</t>
  </si>
  <si>
    <t>Uklanjanje drveća i panjeva promjera &gt; Ø 30 cm, (OTU st. 1-03.1). Rad obuhvaća vađenje korijenja, sječenje, rezanje na duljinu pogodnu za prijevoz, čišćenje, odvoženje i zbrinjavanje na odlagalištu, nasipanje i zbijanje nastalih udubina u tlu. Predvidivo</t>
  </si>
  <si>
    <t>1.3.</t>
  </si>
  <si>
    <t>Uklanjanje objekata, prometnih znakova, reklamnih ploča i slično. (OTU knjiga I, st. 1-03.2)</t>
  </si>
  <si>
    <t xml:space="preserve">Rad obuhvaća vađenje i demontiranje prometne opreme, rušenje zidova, rušenje postojećih kolničkih konstrukcija, postojećih propusta, uklanjanje rubnjaka, rušenje ili premještanje žičanih, drvenih ili kamenih ograda, rušenje zgrada i ostalih objekata. Vrste i količine ovih radova predviđene su projektom ili ih određuje nadzorni inženjer. Umjetne objekte, zidove i ostale naprave treba rušiti uz primjenu zaštitnih mjera i važećih propisa tako da se ne izazove šteta na susjednim objektima, površinama, instalacijama i slično. Postojeće kolničke konstrukcije treba rušiti tako da teren nakon rušenja bude sposoban za funkcionalnu upotrebu, prema odredbama nadzornog inženjera. </t>
  </si>
  <si>
    <t>1.3.1.</t>
  </si>
  <si>
    <t xml:space="preserve">Uklanjanje suhozida ili nakupina odloženog kamenog materijala (kameni, zemljani ili drugi materijal). Rad obuhvaća uklanjanje materijala uz  upotrebu odgovarajućih strojeva, utovar u prijevozna sredstva, odvoz i istovar na odlagalište i zbrinjavanje otpadnodg materijala ovisno o vrsti materijala. Uklanjanje raditi po nalogu i odobrenju nadzornog inženjera. Procijenjeno 10m3 </t>
  </si>
  <si>
    <t>1.3.2.</t>
  </si>
  <si>
    <t xml:space="preserve">Rušenje s utovarom i odvozom šahtova ili gornjih dijelova šahtova koji ostaju izvan upotrebe, a koji se nalaze u zoni izvođenja radova za biciklistički prijelaz. Rad obuhvaća rušenje okna, uklanjanje otpadnog materijala, utovar u prijevozna sredstva, prijevoz i zbrinjavanje otpadnog materijala na odlagalištu za tu vrstu materijala i zatrpavanje sitnim kamenim materijalom s zbijanjem, Ms ≥ 40 MN/m2. Obim rada obavlja se prema uputama i odredbi nadzornog inženjera. Procijenjeno uklanjanje jednog okna. </t>
  </si>
  <si>
    <t>1.4</t>
  </si>
  <si>
    <t xml:space="preserve">Izrada probnih iskopa za utvrđivanje visinskog položaja instalacija. Obračun po komadu probnog iskopa na mjestima koja odredi nadzorni inženjer. Procijenjeno </t>
  </si>
  <si>
    <t>PRIPREMNI RADOVI UKUPNO:</t>
  </si>
  <si>
    <t>2.0.</t>
  </si>
  <si>
    <t>2.1.</t>
  </si>
  <si>
    <t>Iskop rastrošenog površinskog sloja debljine 20 cm, dijelom humus i miješani kameni materijal. (OTU st. 2-01) 
Rad obuhvaća iskop površinskog sloja, utovar i prijevoz u privremeno ili stalno odlagalište materijala s propisanim zbrinjavanjem za tu vrstu materijala, a prema odredbi nadzornog inženjera. Obračun po m³ iskopanog materijala u sraslom stanju. 5831.80,0x0.2=1.166,40m3</t>
  </si>
  <si>
    <t>2.2.</t>
  </si>
  <si>
    <t>Široki iskop (OTU knjiga II st. 2-02).</t>
  </si>
  <si>
    <t xml:space="preserve">    </t>
  </si>
  <si>
    <t>Rad obuhvaća široke iskope predviđene projektom. Rad uključuje i utovar u prijevozna sredstva. Iskop se obavlja prema profilima i visinskim kotama iz projekta, a uzimajući u obzir geomehaničke osobine tla. Postojeće intalacije u zoni izvođenja radova treba označiti i osigurati od oštećenja.</t>
  </si>
  <si>
    <t>Obračun se vrši po m3 iskopanog i utovarenog materijala u prijevozna sredstva, tla u sraslom stanju. Stavka sadrži sve troškove radova i sredstva do potpunog dovršenja rada. 2185.0 m3</t>
  </si>
  <si>
    <t>2.2.1.</t>
  </si>
  <si>
    <t>Široki iskop u materijalu "A" kategorije-70%</t>
  </si>
  <si>
    <t>2.2.2.</t>
  </si>
  <si>
    <t>Široki iskop u materijalu "B" kategorije-30%</t>
  </si>
  <si>
    <t>2.3.</t>
  </si>
  <si>
    <t>Izrada nasipa  (OTU knjiga II st. 2-09.).</t>
  </si>
  <si>
    <t xml:space="preserve">Ovaj rad obuhvaća nasipavanje, razastiranje, eventualno potrebno vlaženje ili sušenje, te grubo planiranje materijala u nasipu prema dimenzijama i nagibima određenim u projektu. Nasip se izrađuje u slojevima debljine 30 - 60 cm. Nasip mora biti ugrađen na način da su zadovoljeni kriteriji stupnja zbijenosti Sz = 95 % i modula stišljivosti (ploča f 30 cm) Ms = 40 MN/m2. Rad se mjeri  u m3 ugrađenog zbijenog nasipa sa svim troškovima radova  i sredstava  potrebnih za rad.   </t>
  </si>
  <si>
    <t>2.3.1.</t>
  </si>
  <si>
    <t>Izrada nasipa od kamenitih materijala iz iskopa (OTU knjiga II st. 2-09.3), materijal A i B kategorije</t>
  </si>
  <si>
    <t>Obračun po m3 ugrađenog materijala u nasip.</t>
  </si>
  <si>
    <t>2.3.2.</t>
  </si>
  <si>
    <t>Izrada nasipa od kamenitih materijala iz pozajmišta (OTU knjiga II st. 2-09.3). U cijenu obračunati dobavu i prijevoz materijala.</t>
  </si>
  <si>
    <t>2.3.3.</t>
  </si>
  <si>
    <t xml:space="preserve">Izrada dodatnog nasipa od sitnog kamenog materijala (OTU II st. 2-09.3, 2-16)           </t>
  </si>
  <si>
    <t>Obuhvaća nabavu, dopremu, nasipavanje sitnog zrnatog kamenog materijala,  razastiranje, prema potrebi vlaženje ili sušenje te  planiranje i zbijanje prema zahtjevima iz OTU na mjestima izgradnje  bankine, berme i slično.</t>
  </si>
  <si>
    <t>Obračun po m3 ugrađenog i zbijenog dodatnog nasipa.</t>
  </si>
  <si>
    <t>2.4.</t>
  </si>
  <si>
    <t>Prijevoz materijala (OTU knjiga II st. 2-07).</t>
  </si>
  <si>
    <r>
      <t xml:space="preserve">Rad obuhvaća  prijevoz materijala  od mjesta iskopa koje može biti u usjeku rovu ili pozajmištu do mjesta istovara obično u nasip ili deponiju.  Količina prevezenog materijala mjeri se u kubnim metrima iskopanog sraslog materijala i stvarno prevezenog na određenu udaljenost. Prijevoz iz iskopa u nasip upotrebljivog materijala izradu </t>
    </r>
    <r>
      <rPr>
        <sz val="10"/>
        <rFont val="Arial CE"/>
        <charset val="238"/>
      </rPr>
      <t xml:space="preserve">nasipa </t>
    </r>
    <r>
      <rPr>
        <sz val="10"/>
        <rFont val="Arial CE"/>
        <family val="2"/>
        <charset val="238"/>
      </rPr>
      <t xml:space="preserve">
</t>
    </r>
  </si>
  <si>
    <t>Obračun po m3 prevezenog materijala mjereno u sraslom stanju na udaljenost do 100-300 m.</t>
  </si>
  <si>
    <t>2.4.1.</t>
  </si>
  <si>
    <t xml:space="preserve">Doprema sitnog kamenog materijala za dodatni nasip. Rad obuhvaća  prijevoz materijala  od mjesta iskopa koje može biti u usjeku rovu ili pozajmištu do mjesta istovara obično u nasip ili deponiju.  Količina prevezenog materijala mjeri se u kubnim metrima iskopanog sraslog materijala i stvarno prevezenog na određenu udaljenost. Iskop i doprema kamenog materijala za dodatni nasip. 70m3
Doprema materijala prema odluci nadzornog inženjera ovisno o rapoloživoj lokaciji gradilišta ili pozajmištu. </t>
  </si>
  <si>
    <t>Obračun po m3 iskopanog i prevezenog materijala mjereno u sraslom stanju na udaljenost od 15 km.</t>
  </si>
  <si>
    <t>2.4.2.</t>
  </si>
  <si>
    <t xml:space="preserve">Prijevoz na udaljenost veću od 5 km. Odvoz viška  iskopanog materijala ili neupotrebljivog materijala za nasip. Odvoz na komunalno odlagalište ili na deponiju koju će osigurati izvođač radova u suradnji s nadzornim inženjerom i uz suglasnost investitora. </t>
  </si>
  <si>
    <t>Obračun po m3 prevezenog materijala mjereno u sraslom stanju na udaljenost od 15 km.</t>
  </si>
  <si>
    <t>2.5.</t>
  </si>
  <si>
    <t>Uređenje temeljnog tla mehaničkim zbijanjem</t>
  </si>
  <si>
    <t xml:space="preserve">(OTU knjiga II st. 2-08.1). </t>
  </si>
  <si>
    <t>Obračun po m2 površine.</t>
  </si>
  <si>
    <t>2.6.</t>
  </si>
  <si>
    <t>Planiranje i uređenje planuma posteljice (OTU knjiga II st. 2-10.3)</t>
  </si>
  <si>
    <t>Obračun po m2 uređene i zbijene površine.</t>
  </si>
  <si>
    <t>REKAPITULACIJA  ,  TRASA PRILAZNE CESTE GROBLJU</t>
  </si>
  <si>
    <t>1. PRIPREMNI RADOVI UKUPNO:</t>
  </si>
  <si>
    <t>kn</t>
  </si>
  <si>
    <t>2. ZEMLJANI RADOVI UKUPNO:</t>
  </si>
  <si>
    <t>GROBNA POLJA</t>
  </si>
  <si>
    <t>SREDIŠNJI TRG</t>
  </si>
  <si>
    <t>MRTVAČNICA</t>
  </si>
  <si>
    <t>PRILAZNA CESTA</t>
  </si>
  <si>
    <t xml:space="preserve">Iskop trakastih temelja  potpornih zidova, strojno, dubine do 55 cm, u tlu razreda A (stijena ili druga geološka formacija slična stijeni, uključujući najviše 5 metara slabijeg materijala na površini). Presjek svih temelja  potpornih zidova  50/140cm osim zida Z9-koji je presjeka 50/210cm. Iskoipani materjial pohraniti na gradilištu na za to određenoj deponiji. U cijenu su uključeni i svi izvanredni radovi kao što su crpljenje vode. Po izvršenom iskopu potrebno je osigurati pregled temeljnog tla od strane projektanta geotehničara.
Odlaganje iskopanog mat.na čestici groblja.
</t>
  </si>
  <si>
    <t xml:space="preserve">Iskop potpornih zidova/onih dijelova zidova koji nisu obuhvaćeni širokim otkopom/, strojno, dubine do cca 1,00m, te izradu produbljenja i obradu vanjskih rubova zida, u tlu razreda A (stijena ili druga geološka formacija slična stijeni, uključujući najviše 5 metara slabijeg materijala na površini). Presjek svih potpornih zidova  30/230cm osim zida Z9-od kote 2,62 do 2,66m.Stranice iskopa ravne i okomite, dno ravno i nosivo. U cijenu su uključeni i svi izvanredni radovi kao što su crpljenje vode. Po izvršenom iskopu potrebno je osigurati pregled temeljnog tla od strane projektanta geotehničara.
Odlaganje iskopanog mat.na katastarskoj čestici groblja.
</t>
  </si>
  <si>
    <t xml:space="preserve">Iskop prostora za grobnice, strojno, dubine 2.2 m od planirane gornje kote grobne staze, u tlu razreda A (stijena ili druga geološka formacija slična stijeni, uključujući najviše 5 metara slabijeg materijala na površini). Stranice iskopa skošene, dno ravno i nosivo. U cijenu su uključeni i svi izvanredni radovi kao što su crpljenje vode iz građ. jama.
Odlaganje iskopanog mat.na katastarskoj čestici groblja.
</t>
  </si>
  <si>
    <t xml:space="preserve">Dobava čeličnih šipki iz čelika B 500B, ispravljanje, čišćenje, siječenje i savijanje, doprema na gradilišni deponij, unutrašnji transport, postavljanje i uvezivanje.
</t>
  </si>
  <si>
    <t xml:space="preserve">Dobava čeličnih mreža iz čelika B 500B, ispravljanje, čišćenje, siječenje i savijanje, doprema na gradilišni deponij, unutrašnji transport, postavljanje i uvezivanje.
</t>
  </si>
  <si>
    <r>
      <t xml:space="preserve">Dobava I postava PVC cijevi PE10025A10-100 za  dovod vode .Cijevi postaviti prema nacrtima  vodovoda .
Iskop i zatrpavanje dato u zemljanim radovima.
</t>
    </r>
    <r>
      <rPr>
        <b/>
        <sz val="10"/>
        <rFont val="Arial"/>
        <family val="2"/>
        <charset val="238"/>
      </rPr>
      <t>O izvedbi stavke vodovoda i kanalizacije odlučiti na gradilištu.</t>
    </r>
  </si>
  <si>
    <r>
      <t xml:space="preserve">Dobava I postava PVC cijevi profila 160 za odvod vode .Cijevi postaviti prema nacrtima  vodovoda I kanalizacije.Iskop I zatrpavanje dato u zemljanim radovima.
</t>
    </r>
    <r>
      <rPr>
        <b/>
        <sz val="10"/>
        <rFont val="Arial"/>
        <family val="2"/>
        <charset val="238"/>
      </rPr>
      <t>O izvedbi stavke vodovoda i kanalizacije odlučiti na gradilištu.</t>
    </r>
  </si>
  <si>
    <t xml:space="preserve">Dobava i izrada i ugradnja čeličnih crnih profila I10 koje se šerafima ušerafiti na L profile.
Postaviti tri profila  I10. I profili moraju biti montažno-demontažni.
U cijenu stavke uključiti premaz temeljnom bojom, uljanim naličjem i završno lakiranje lakom. 
 </t>
  </si>
  <si>
    <r>
      <t xml:space="preserve">Radovi s postojećim tlom.
</t>
    </r>
    <r>
      <rPr>
        <sz val="10"/>
        <rFont val="Arial"/>
        <family val="2"/>
        <charset val="238"/>
      </rPr>
      <t xml:space="preserve">Prosijavanje, čišćenje od korjenja, kamenja i ostalog otpadnog materijala.
Pohranjivanje supstrata na dijelu obuhvata koji nije opterećen građevinskim zahvatima.
</t>
    </r>
    <r>
      <rPr>
        <i/>
        <sz val="10"/>
        <rFont val="Arial"/>
        <family val="2"/>
        <charset val="238"/>
      </rPr>
      <t xml:space="preserve">
</t>
    </r>
    <r>
      <rPr>
        <sz val="10"/>
        <rFont val="Arial"/>
        <family val="2"/>
        <charset val="238"/>
      </rPr>
      <t>Obračun po 1 m</t>
    </r>
    <r>
      <rPr>
        <vertAlign val="superscript"/>
        <sz val="10"/>
        <rFont val="Arial"/>
        <family val="2"/>
        <charset val="238"/>
      </rPr>
      <t>3</t>
    </r>
    <r>
      <rPr>
        <sz val="10"/>
        <rFont val="Arial"/>
        <family val="2"/>
        <charset val="238"/>
      </rPr>
      <t>.</t>
    </r>
  </si>
  <si>
    <r>
      <rPr>
        <b/>
        <sz val="10"/>
        <rFont val="Arial CE"/>
        <charset val="238"/>
      </rPr>
      <t xml:space="preserve">Supstrat - homogenizacija i razastiranje. </t>
    </r>
    <r>
      <rPr>
        <sz val="10"/>
        <rFont val="Arial CE"/>
        <charset val="238"/>
      </rPr>
      <t xml:space="preserve">Ručno/strojno mješanje svih dopremljenih komponenti supstrata. Razastiranje i fino planiranje sadnih ploha.
</t>
    </r>
    <r>
      <rPr>
        <i/>
        <sz val="10"/>
        <rFont val="Arial CE"/>
        <charset val="238"/>
      </rPr>
      <t xml:space="preserve">
</t>
    </r>
    <r>
      <rPr>
        <sz val="10"/>
        <rFont val="Arial CE"/>
        <charset val="238"/>
      </rPr>
      <t>Obračun po 1 m</t>
    </r>
    <r>
      <rPr>
        <vertAlign val="superscript"/>
        <sz val="10"/>
        <rFont val="Arial CE"/>
        <charset val="238"/>
      </rPr>
      <t>2</t>
    </r>
    <r>
      <rPr>
        <sz val="10"/>
        <rFont val="Arial CE"/>
        <charset val="238"/>
      </rPr>
      <t xml:space="preserve"> isplanirane sadne plohe.</t>
    </r>
  </si>
  <si>
    <r>
      <rPr>
        <b/>
        <sz val="10"/>
        <rFont val="Arial CE"/>
        <charset val="238"/>
      </rPr>
      <t>Supstrat - dobava.</t>
    </r>
    <r>
      <rPr>
        <sz val="10"/>
        <rFont val="Arial CE"/>
        <charset val="238"/>
      </rPr>
      <t xml:space="preserve">
Dobava i doprema supstrata za ispunu sadnih ploha. Supstrat se sastoji od mješavine kvalitetne plodne zemlje površinskog iskopa (50%), humusne zemlje (40%) i pjeska (10%).
</t>
    </r>
    <r>
      <rPr>
        <i/>
        <sz val="10"/>
        <rFont val="Arial CE"/>
        <charset val="238"/>
      </rPr>
      <t xml:space="preserve">
</t>
    </r>
    <r>
      <rPr>
        <sz val="10"/>
        <rFont val="Arial CE"/>
        <charset val="238"/>
      </rPr>
      <t>Obračun po 1 m</t>
    </r>
    <r>
      <rPr>
        <vertAlign val="superscript"/>
        <sz val="10"/>
        <rFont val="Arial CE"/>
        <charset val="238"/>
      </rPr>
      <t>3</t>
    </r>
    <r>
      <rPr>
        <sz val="10"/>
        <rFont val="Arial CE"/>
        <charset val="238"/>
      </rPr>
      <t>.</t>
    </r>
  </si>
  <si>
    <r>
      <t xml:space="preserve">Raspored biljnog materijala.
</t>
    </r>
    <r>
      <rPr>
        <sz val="10"/>
        <rFont val="Arial"/>
        <family val="2"/>
        <charset val="238"/>
      </rPr>
      <t xml:space="preserve">Utvrđivanje položaja svih sadnica unutar pojedinih sadnih ploha.
</t>
    </r>
    <r>
      <rPr>
        <b/>
        <sz val="10"/>
        <rFont val="Arial"/>
        <family val="2"/>
        <charset val="238"/>
      </rPr>
      <t xml:space="preserve">
</t>
    </r>
    <r>
      <rPr>
        <sz val="10"/>
        <rFont val="Arial"/>
        <family val="2"/>
        <charset val="238"/>
      </rPr>
      <t>Komplet.</t>
    </r>
  </si>
  <si>
    <t>Osiguranje točaka, poligonskih točaka I repera za vrijeme gradnje. Točke trebaju biti na dovoljnoj udaljenosti od ruba nasipa ili usjeka, te zaštićene. Geodetska mjerenja, kojima se podaci iz projekta prenose na teren, osiguranje iskolčene trase, obnavljanje i održavanje iskolčenih oznaka za vrijeme građenja, te troškovi prijevoza kao i sav ostali potreban rad i materijal potreban za potpuno dovršenje rada. Obračun po m' iskolčene trase kanalizacije (O.T.U.1-02.2).</t>
  </si>
  <si>
    <t>Snimka izvedenog prometnih površina, instalacije vanjske kanalizacije i vodovoda po završetku radova. Stavka obuhvaća izradu snimke izvedenog stanja koja treba sadržavati: 1. kopije katastarskih planova s ucrtanim novim objektima, 2. podatke o geodetskoj mreži (popis koordinata i visina, sa skicom i položajnim opisima). Obračun po m² izvedene trase prometnice (O.T.U.1-02.6).</t>
  </si>
  <si>
    <t>Uklanjanje grmlja i drveća. Stavka obuhvaća sječenje šiblja i stabala svih dimenzija, odsijecanje grana, rezanje stabala na dužine pogodne za prijevoz, vađenje panjeva posječenih stabala, vađenje korijenja šiblja, te utovar i transport na odobrenu trajnu deponiju na udaljenosti do 10 km. Uklanjanje grmlja i šiblja obračunava se po m² očišćene površine, a uklanjanje drveća po kom. uklonjenog stabla s vađenjem panja. (O.T.U. 1-03.1).</t>
  </si>
  <si>
    <t>Površinski iskop humusa debljine sloja 20 u zoni zahvata. Rad obuhvaća strojni površinski iskop humusa, sa deponiranjem na deponiju na udaljenosti do 50 m' radi oblaganja pokosa nasipa I usjeka.
Obračun po m3 iskopanog I deponiranog humusa (O.T.U. 2-01).</t>
  </si>
  <si>
    <t>Izrada tremelja armiranobetonskih stepenica betonom razreda tlačne čvrstoće C-25/30, armatura B500B. Tremelji su širine 30 stepenica armirati zavarenom armaturnom mrežom Q524. U stavci je sadržana izrada temelja, ploče i stepenica Obračun po m³ ugrađenog betona.(O.T.U. 7-02.1).</t>
  </si>
  <si>
    <t>Izrada armiranobetonskih stepenica betonom razreda tlačne čvrstoće C-25/30, armatura B500B. Debljine ploče je 14 cm na pripremljenu podlogu. Ploču stepenica armirati zavarenom armaturnom mrežom Q524. Obračun po m³ ugrađenog betona.(O.T.U. 7-02.1).</t>
  </si>
  <si>
    <t xml:space="preserve">Izrada podložnog betona temelja potpornih zidova debljine sloja 10 cm, prema detaljima iz projekta od betona razreda tlačne čvrstoće C – 8/10. Rad se mjeri u m³ ugrađenog betona. 
U cijeni je obuhvaćen sav potreban rad i materijal za izradu temelja, svi prijevozi i prijenosi (O.T.U. 4-01.2).
</t>
  </si>
  <si>
    <t xml:space="preserve">Izrada temeljne stope potpornih zidova betonom razreda tlačne čvrstoće C – 25/30. Stopu armirati zavarenom armaturnom mrežom B 550B (Q 636 gore i dolje). Temelje izvesti bez oplate, kaskadno, visina kaskade do 50 cm. Rad se mjeri u m³ ugrađenog betona. 
 U cijeni je obuhvaćen sav potreban rad i materijal za izradu temelja, svi prijevozi i prijenosi (O.T.U. 4-01.2).
</t>
  </si>
  <si>
    <t>Izrada armiranobetonskih potpornih zidova u dvostranoj oplati. betonom razreda tlačne čvrstoće C 25/30, armiranog obostrano zavarenom arm. mrežom B500B
(Q 636, Q 524, Q 335 i Q 226) s licem od nepravilnog kamenog klesanca debljine 20 cm. Iza zida ugraditi dranažu koja se sastoji od kamene zaloge, drenažne ispune, AGROSIL 2500 PEHD TP DN drenažne cijevi na podlozi od glinenog naboja ili betona.
U zid se ugrađuju procjednice od PVC cijevi Ø100 na horizontalnim razmaku 200 cm. Prvi red procjednica ugrađuje se na visini 20 cm od uređenog terena, drugi red na 40 cm. Rad se mjeri u m³ ugrađenog betona.
U cijeni je obuhvaćen sav potreban rad i materijal za izradu zida, svi prijevozi i prijenosi (O.T.U. 4-01.3)</t>
  </si>
  <si>
    <t>Izrada i montaža tipske pješačke zaštitne ograde – rukohvat visine 110 cm. Postavljanje zaštitne ograde izradom na licu mjesta, prema detaljima i uvjetima projekta prometne opreme i signalizacije, a u skladu s važećim Pravilnikom o prometnim znakovima, opremi i signalizaciji na cestama i važećim hrvatskim normama koje reguliraju to područje. Za antikorozivnu zaštitu predvidjeti vruće cinčanje prosječne debljine cinka 85 μm. Jedinična cijena sadrži nabavu svih sastavnih elemenata ograde zaštićenih protiv korozije toplim pocinčavanjem, sve prijevoze i prijenose sa skladištenjem i ugradnju stupića i rukohvata, pričvršćivanje vijcima na AB zid, te sav rad i materijal, pribor i opremu potrebne za dovršenje stavke kao i obavljanje tekuće kontrole kvalitete i pribavljanje tehničkih dopuštenja i atesta. Obračun je po m1 postavljene ograde. Izvedba, kontrola kakvoće i obračun prema OTU, 1. i 9. Poglavlje; odredba 9.04.i 9.04.1.</t>
  </si>
  <si>
    <t>Iskolčenje trase oborinske i sanitarne kanalizacije. Stavka obuhvaća sva geodetska mjerenja, kojima se podaci iz projekta prenose na teren, osiguranje iskolčene trase, obnavljanje i održavanje iskolčenih oznaka za vrijeme građenja, te troškovi prijevoza. Obračun po m' iskolčene trase kanalizacije (O.T.U.1-02.1).</t>
  </si>
  <si>
    <t>Osiguranje iskolčene trase. Stavka obuhvaća osiguranje točaka, poligonskih točaka i repera za vrijeme gradnje. Točke trebaju biti na dovoljnoj udaljenosti od ruba nasipa ili usjeka, te zaštićene. geodetska mjerenja, kojima se podaci iz projekta prenose na teren, osiguranje iskolčene trase, obnavljanje i održavanje iskolčenih oznaka za vrijeme građenja, te troškovi prijevoza. Obračun po m' iskolčene trase kanalizacije (O.T.U.1-02.2).</t>
  </si>
  <si>
    <t>Snimka izvedenog stanja kanalizacije po završetku  radova. Stavka obuhvaća izradu snimke izvedenog stanja koja treba sadržavati: 1. kopije katastarskih planova s ucrtanim novim objektima, 2. podatke o geodetskoj mreži (popis koordinata i visina, sa skicom i položajnim opisima). Obračun po m' izvedene trase kanalizacije (O.T.U.1-02.6).</t>
  </si>
  <si>
    <t>Iskop rova oborinske kanalizacije u materijalu "A" kategorije. Rad obuhvaća strojni iskop zemlje  za rov širine 150 cm i dubine 220 cm, planiranje dana rova, te proširenje i produbljenje za reviziona okna, utovar u kamione i transport na odobrenu trajnu deponiju na udaljenosti do 5 km. U stavci je sadržano dodatno razupiranje kompaktnom laganom podgradom (kao E+S sistem Leichtverbau). Deponiju osigurava izvoditelj radova. Obračun po m³  iskopanog i odvezenog materijala bez uvećanja količine zbog koeficijenta rastresitosti.
Obračun po obavljenom iskopu u sraslom stanju (O.T.U. 3-04.1).</t>
  </si>
  <si>
    <t>Iskop rova sanitarne kanalizacije u materijalu "A" kategorije. Rad obuhvaća strojni iskop zemlje  za rov širine 150 cm i dubine 250 cm, planiranje dana rova, te proširenje i produbljenje za reviziona okna, utovar u kamione i transport na odobrenu trajnu deponiju na udaljenosti do 5 km. U stavci je sadržano dodatno razupiranje kompaktnom laganom podgradom (kao E+S sistem Leichtverbau). Deponiju osigurava izvoditelj radova. Obračun po m³  iskopanog i odvezenog materijala bez uvećanja količine zbog koeficijenta rastresitosti. Obračun po stvarno obavljenom iskopu u sraslom stanju (O.T.U. 3-04.1).</t>
  </si>
  <si>
    <t>Iskop rova za priključke linijslih slivnika oborinske kanalizacije u materijalu "A" kategorije. Rad obuhvaća strojni iskop zemlje za rov širine 80 cm i dubine 120 cm, utovar u kamione i transport na odobrenu trajnu deponiju na udaljenosti do 10 km. Deponiju osigurava izvoditelj radova. (O.T.U. 3-04.1).</t>
  </si>
  <si>
    <t>Izrada bočne obloge i tjemenog pokrova od drobljenog kamena oborinske i sanitarne kanalizacije i priključaka slivnika od drobljenog kamenog materijala u radnoj širini rova. Ovaj rad obuhvaća dobavu i ugradnju drobljenog kamenog materijala frakcije od 4 - 8 mm, a sve prema detaljima iz projekta. Debljina sloja podloge i pokrova je min. 15 cm u zbijenom stanju. Ugradnja se sastoji iz razastiranja i finog planiranja. U cijenu su uračunati svi troškovi nabave materijala i njegove ugradnje. Ovaj rad mjeri se i obračunava u m³ ugrađenog materijala u zbijenom stanju. Za obračun se uzimaju dimenzije iz projekta. (O.T.U. 3-04.2.1).</t>
  </si>
  <si>
    <t>Zatrpavanje rova nakon montaže cjevovoda oborinske i sanitarne kanalizacije, revizijskih okana, cestovnih slivnika, priključaka slivnika I sabirne jame. Zatrpavanje rova vrši se materijalom od mehanički zbijenog zrnatog kamenog materijala–sipine. Ovaj rad obuhvaća dobavu i ugradnju zrnatog kamenog materijala-sipine, a sve prema detaljima iz projekta. Ugradnja se sastoji iz razastiranja u slojevima od 30 cm' debljine uz zbijanje ručnim vibro pločama. U cijenu su uračunati svi troškovi nabave materijala i njegove ugradnje. Ovaj rad mjeri se i obračunava u m³ ugrađenog materijala u zbijenom stanju. Za obračun se uzimaju dimenzije iz projekta. (O.T.U. 3-04.6).</t>
  </si>
  <si>
    <t>Nabava, doprema i ugradnja poklopaca na revizijska okna oborinske kanalizacije. Poklopci su lijevano željezni, okrugli Ø60 cm, ispitnog opterećenja 250 kN u lijevano željeznom kvadratnom okviru dim. 79x79 cm s betonskom ispunom (tip kao ACO CityTop® BEGU ili jednako vrijedno kao __________________Rad obuhvaća nabavu, dopremu i ugradnju poklopaca na kontrolna okna sekundarne mješovite kanalizacije. Poklopce ugraditi - zabetonirati zajedno sa izradom gornje ploče revizionog okna. Rad se mjeri u komadima ugrađenog poklopca, a u cijenu je uključena nabava poklopaca i pribora i sav ostali materijal, rad, prijevoz. (O.T.U. 3-04.4.3).</t>
  </si>
  <si>
    <t>Dobava i montaža tipskog cestovnog slivnika. Slivnici su tipski PEHD DN 600 dubine 200 cm. Tipski cestovni slivnici moraju biti izrađen roto lijevom, prema normi prEN 13598-2 ili jednakovrijedno kao ______________. Slivnici moraju biti obodne nosivosti najmanje SN 8. Ispod dna slivnika ugrađuje se sloj pijeska granulacije 4 – 8 mm visine 20 cm. Na pripremljenu pješčanu podlogu postavlja se slijepa baza DN 600, a na nju korugirani slijepi nastavak DN 600 povezano gumenom brtvom i teleskopski adapter. Priključci odvoda i drenaže određuju se na licu mjesta. Po izvršenoj montaži priključaka izvodi se nasip oko cijevi slivnika od kamenog agregata granulacije 4 – 8 mm uz nabijanje u slojevima po 20 cm na koji se montira tipski armirano betonski prsten Ø 100/68 cm i visine 15 cm. Slivnička rešetka montira se na tipski armirano betonski adapter Ø 77 cm i visine 8 cm.
U jediničnu cijenu uključena je nabava i ugradnja rešetki od lijevanog željeza dim. 40 x 40 cm. isp. opterećenja 250 kN, kao i sav dodatni pribor i ostali materijal, rad, prijevoz (O.T.U. 3-04.5.2.).</t>
  </si>
  <si>
    <t>Izrada oborinske kanalizacije od PP kanalizacijskih dvoslojnih cijevi sa strukturiranom stijenkom tip B za kanalizaciju  prema detaljima iz projekta. Kanalizacijske gravitacijske cijevi su nazivne krutosti SN 8 od PE moraju biti proizvedene prema HRN EN 13476-1:2007 ili jednakovrijedno kao _________________.
Rad na kanalizaciji obuhvaća nabavu cijevi, utičnih spojnica , brtvi i polaganje - montažu cijevi, u svemu prema projektu. Spajanje PEHD cijevi predviđeno je sa utičnim spojnicama i gumenim prstenima - brtvama. Profili kanalizacijskih cijevi su DN 200 do 250  mm. Izvedeni kanalizacijski cjevovod treba ispitati na vodonepropusnost prema odredbama europske norme EN 1610/97. U cijenu je uključen sav materijal (cijevi, spojnice, brtve,), rad na polaganju cijevi ispitivanje na vodonepropusnost.
Rad se obračunava u metrima završene kanalizacije prema projektu. (O.T.U. 3-04.3).</t>
  </si>
  <si>
    <t>Iskolčenje trase vanjskog vodovoda sanitarne vode,  hidrantske mreže i prepumpnog voda. Stavka obuhvaća sva geodetska mjerenja, kojima se podaci iz projekta prenose na teren, osiguranje iskolčene trase, obnavljanje i održavanje iskolčenih oznaka za vrijeme građenja, te troškovi prijevoza. Obračun po m' stvarno iskolčene trase kanalizacije (O.T.U.1-02.1).</t>
  </si>
  <si>
    <t>Snimka izvedenog stanja vodovoda po završetku  radova. Stavka obuhvaća izradu snimke izvedenog stanja koja treba sadržavati: 1. kopije katastarskih planova s ucrtanim novim objektima, 2. podatke o geodetskoj mreži (popis koordinata i visina, sa skicom i položajnim opisima). Obračun po m' izvedene trase kanalizacije (O.T.U.1-02.6).</t>
  </si>
  <si>
    <t xml:space="preserve">Iskop u materijalu "A" kategorije. Rad obuhvaća strojni iskop zemlje za rov širine 80 cm i dubine do 1,60 m cjevovoda, proširenje za priključak na postojeći vodovod, te vodomjerno okno. Veličina građevne jame za okno je širine 300, dužine 400 i dubine 200 cm. Višak marerijala iz iskopa utovariti u kamione i transporati na privremenu deponiju na udaljenosti do 5 km. U stavci je sadržano dodatno razupiranje kompaktnom laganom podgradom.
(O.T.U. 3-04.1).
Obračun po m3 iskopanog i odvezenog materijala bez uvećanja količine zbog koeficijenta rastresitosti.
</t>
  </si>
  <si>
    <t>Izrada posteljice od pijeska frakcije 4 - 8 mm za podlogu, oko i iznad cijevi u sloju od 10 cm. Ovaj rad obuhvaća dobavu i ugradnju pijeska. Ugradnja se sastoji iz razastiranja i finog planiranja i ručnog nabijanja, te zasipavanja oko cijevi glavnog cjevovoda uz nabijanje a obračun se uzimaju dimenzije iz projekta. U cijenu su uračunati svi troškovi nabave materijala i njegove ugradnje (O.T.U. 3-04.2.1).
Ovaj rad mjeri se i obračunava u m3 ugrađenog materijala u zbijenom stanju.</t>
  </si>
  <si>
    <t>Zatrpavanje rova vodovoda i građevinske jame oko vodomjernog okna, nakon montaže cjevovoda vodovoda i izrade okna, a vrši se materijalom od kamenog materijala–sipine iz deponije iskopa. Ovaj rad obuhvaća ugradnju zrnatog kamenog materijala-sipine, a sve prema detaljima iz projekta. Ugradnja se sastoji iz razastiranja u slojevima od 30 cm' debljine uz zbijanje ručnim vibro pločama. U cijenu su uračunati svi troškovi ugradnje materijala. Ovaj rad mjeri se i obračunava u m³ ugrađenog materijala u zbijenom stanju. Za obračun se uzimaju dimenzije iz projekta. (O.T.U. 3-04.6).</t>
  </si>
  <si>
    <t xml:space="preserve">Izrada armirano bet. vodomjernog okna. Vodomjerno okno je vel. svijetle mjere 265 x 120 x 165 cm. Debljine zidova, poda i pokrovne ploče 15 cm. Pokrovna ploča je upuštena 30 cm. Beton je razreda tlačne čvrstoće C-25/30 armiranog obostrano zavarenom arm. mrežom B500A. Okno je opskrbljeno sa lijevano željeznim četvrtastim poklopcem dim. 60/60 cm, ispitnog opterećenja 250 kN, a za silaz u okno, na unutarnju stjenku - zid treba ugraditi 5 tipskih lijevano željeznih stupaljki na razmaku 30 cm.
U cijeni je obuhvaćen sav potreban rad i materijal za izradu okna, svi prijevozi i prijenosi. 
Obračun po komadu gotovog vodomjernog okna.
</t>
  </si>
  <si>
    <t xml:space="preserve">Nabava i montaža cjevovoda vodovoda od polietilena visoke gustoće PE-100 (PEHD), S 8, C=1.25/SDR 17 proizvedenih prema HRN EN 12201-1:2011, HRN EN 12201-2:2011. ili jednakovrijedan proizvod kao __________________. Montaža cijevi izvodi se elektrootpornim zavarivanjem elektrospojnicama uz obavezno korištenje alata za ispravljanje ovalnosti cijevi (GP runder). Montaža uključuje potreban brtveni i spojni materijal. Uračunat pregled prije ugradnje, te ispitivanje spojeva.
U cijenu treba ukalkulirati nabavu, transport, te sve faze radove na ugradbi, kao i spojnice sa dvostrukim naglavkom za elektro varenje sa pripadnom opremom. Rad se mjeri u metrima izrađenog vodovoda i komadu fazona, a u cijenu je uključena nabava materijala, svi radovi, prijenosi, prijevozi. Obračun po m'.
</t>
  </si>
  <si>
    <t xml:space="preserve">Brtva kućišta u utoru poklopca dodatno osigurana od izvlačenja otvorima kroz koje prolaze vijci za spoj kućišta i poklopca.
- Vijci kućišta upušteni i potpuno zaštićeni protiv korozije voskom.
- Poklopac zasuna s navojem za prihvat i fiksiranje ugradbene garniture.
- Kod Kombi T zasuna, odvojak može biti manje dimenzije.
Cijev se brtvi pomoću usne brtve. Oblik usne brtve omogućuje lagano guranje cijevi u brtvenu komoru. Potezno osiguranje postiže se zatezanjem steznog prstena i djeluje odvojeno od brtvljenja cijevi.
U cijenu je uključena nabava materijala, svi radovi, prijevozi.
Rad se mjeri po komadu ugrađenog zasuna.
</t>
  </si>
  <si>
    <t xml:space="preserve">Nabava, doprema i ugradnja podzemnog hidranta DN 80, RD 1,5. Podzemni hidrant slobodnog presjeka sa prirubnicom, prema ÖNORM F 2010 - EN14339, EN1074-6 , prirubnice prema normi EN 1092-2. Proizvod kao Hawle art.br. 490F PODZEMNI HIDRANTSLOBODNOG PRESJEKA SA PRIRUBNICOM ili jednakovrijedan proizvod kao___________________ koji mora imati sljedeće tehničke karakteristike:
Materijal i površinska zaštita:
Cijev i panđa od nodularnog lijeva sa svih strana epoksidna zaštita,vreteno od nehrđajućeg čelika. Stopa izrađena od nodularnog lijeva, sa slobodnom prirubnicom i brtvom, zaštićena epoksidnom smolom.
Brtveni klip od nodularnog lijeva vulkaniziran u cijelosti. Vreteno od nehrđajućeg čelika kvalitete 1.4021. Jednostavna montaža pomoću slobodne prirubnice i integrirane plošne brtve. Potpuno pražnjenje hidranta bez ostatka vode.
Obračun po komadu.
Stavka obuhvaća sav potrebni materijal i rad, prijenos, prijevoz, zajedno sa probnim radom – funkcionalnom probom.
Obračun po komadu ugrađenog hidranta 
</t>
  </si>
  <si>
    <t>Obračun po  obavljenom iskopu u sraslom stanju prema mjerama iz projekta.</t>
  </si>
  <si>
    <t>Obračun po obavljenom iskopu u sraslom stanju prema mjerama iz projekta.</t>
  </si>
  <si>
    <t xml:space="preserve">Razne pripomoći kod izrade instalaterskih radova i montaže opreme u vidu prijenosa materijala, ugradnji raznih elemenata, razna štemanja i probijanja, te krpanja i zatvaranja po polaganju instalacija i sl., a što se nije moglo predvidjeti ovim troškovnikom. </t>
  </si>
  <si>
    <t xml:space="preserve">Uključivo svi troškovi prijevoza i komunalne naknade deponije. </t>
  </si>
  <si>
    <t xml:space="preserve">Obloga krovnog istaka (''zuba'') i vijenca sa vanjske strane vertikalnom toplinskom izolacijom i vlaknocementnim pločama. Ploče se odgovarajućim vijcima učvršćuju o prethodno ugrađenu metalnu potkonstrukciju (uključena u stavku). Raster oblaganja prema nacrtima. </t>
  </si>
  <si>
    <t xml:space="preserve">Završna obrada i boja aluminijskih profila, drva i stakla. Svi ostali detalji prema skici i opisu kako je definirano u shemama stolarije i bravarije.
Vrata su opremljena ručkama, okovima i mehanizmima potrebnim za nesmetano otvaranje vrata, klizanje i 
zaključavanje. </t>
  </si>
  <si>
    <t xml:space="preserve">Dobava, izrada i ugradnja unutarnjih jednokrilnih punih zaokretnih vrata. 
Vrata se sastoje od jednog punog glatkog krila.
</t>
  </si>
  <si>
    <t>Drvena obloga zidova odarnice - drvene vertikalne lamele na drvenoj potkonstrukciji.</t>
  </si>
  <si>
    <t>Dvostruko završno gletanje i bojanje stropova akrilnom mat bojom za unutarnje radove, uz sve prethodne radnje (čišćenje i prethodni popravci). U cijeni pokretna skela, visina preko 3 m.</t>
  </si>
  <si>
    <t>Bojanje vanjskih zidova i stupova (zid Z3), bojom za vanjske radove, uza sve prethodne radnje (čišćenje i prethodni popravci). Visina do 3 m.</t>
  </si>
  <si>
    <t xml:space="preserve">Obloga AB potpornog zida duž sjevernog i zapadnog pročelja zgrade grubo priklesanim lomljenim kamenim pločama. Ploče se odgovarajućim ljepilom lijepe na AB potporni. </t>
  </si>
  <si>
    <t xml:space="preserve">Obračun po m3  uklonjenog materijala. </t>
  </si>
  <si>
    <t>Obračun po komadu uklonjenog okna.</t>
  </si>
  <si>
    <t xml:space="preserve">Rad obuhvaća sve radove koji se moraju obaviti kako bi se sraslo tlo osposobilo da bez štetnih posljedica preuzme opterećenje od nasipa, kolničke konstrukcije i prometa. 
</t>
  </si>
  <si>
    <t>Rad obuhvaća uređenje posteljice u usjecima, nasipima, tj. grubo i fino planiranje materijala i nabijanje do tražene zbijenosti. Posteljica kao završni sloj nasipa ili usjeka treba imati ujednačenu nosivost, a uređuje se  u debljini od najviše 50 cm. Na izrađenoj posteljici treba kontrolirati kvalitetu odnosno stupanj zbijenosti Sz ≥100 % i modul stišljivosti mjeren kružnom pločom fi 30 cm  Ms ≥ 40 MN/m2. Ukoliko se ne može postići tražena zbijenost na razini poteljice treba izraditi zamjenu materijala u debljini sloja od min. 30 cm.</t>
  </si>
  <si>
    <t>Dobava i ugradnja u PMO ormarić  trofaznog brojila 3x230/400V, kl.2, prethodno baždarenog u distribucijskom poduzeću. U cijenu uključiti vrijednosti svih potrebnih radova i materijal.                                       ormar montiran</t>
  </si>
  <si>
    <t>Dobava i montaža sklopnih i priključnih naprava sa svim potrebnim predradnjama:</t>
  </si>
  <si>
    <t>Iskop zemlje B kategorije za temeljni razvod kanalizacije i reviziona okna unutar objekta. U cijenu je uključen ručni iskop zemlje, te odvoz ručnim kolicima na deponij udaljen do 100 m. Obračun po m3 iskopane zemlje u sraslom obliku.</t>
  </si>
  <si>
    <t>Izrada pješčane posteljice i obloge za cjevovod kanalizacije. Stavka obuhvaća nabavu pijeska ili kam. sitneži fr. 4-8 mm, te nasipanje sa razastiranjem u sloju 10 cm ispod cijevi i iznad tjemena cijevi u radnoj širini rova.. Obračun po m3 ugrađenog pijeska ili kamene sitneži.</t>
  </si>
  <si>
    <t>Ručno zatrpavanje građevinskih jama revizionih okana i rova cjevovoda kanalizacije unutar objekta kamenim agregatom frakcije 0 – 32 mm. Zatrpavanje cjevovoda u rovu vršiti pažljivo u slojevima od 30 cm koje nabiti ručnim nabijačima. Obračun po m3 utrošenog materijala u (zbijenom stanju ) za zatrpavanje rova.</t>
  </si>
  <si>
    <t>Izrada revizionog okna kanalizacije od betona razreda tlačne čvrstoće C-25/30 (MB-30) u dvostranoj oplati. .Zidove i dno armirati dvostrano zavarenom armaturnom mrežom B 500 A 8-15-8-15 (Q335). Dno i zidovi debljine 15 cm, svijetli otvor 60 x 60 cm. Zidove ožbukati cementnim mortom debljine 2 cm i zagladiti do crnog sjaja. Okno snabdjeti upuštenim uljnim plinotijesnim metalnim poklopcem 60x60. Ispuna poklopca je predviđena istim materijalom kao i završni sloj poda prostorije u kojoj se okno nalazi. Na dnu izvesti kinetu od betona razreda tlačne čvrstoće C-16/20 (MB-20).Obračun po komadu izvedenog okna.</t>
  </si>
  <si>
    <t>Nabava, doprema i ugradnja poklopca na revizijsko okna sanitarne kanalizacije ROF-1. Poklopac je lijevano željezni, okrugli Ø60 cm, ispitnog opterećenja 150 kN u lijevano željeznom okruglom okviru. Rad obuhvaća na kontrolno okna sanitarne kanalizacije. Poklopac ugraditi - zabetonirati zajedno sa izradom arm. bet. prstena revizionog okna. Rad se mjeri u komadima ugrađenog poklopca, a u cijenu je uključena nabava, doprema i ugradnja poklopaca, pribora i sav ostali materijal, rad, prijevoz (O.T.U. 3-04.4.3).</t>
  </si>
  <si>
    <t xml:space="preserve">Nabava, doprema i ugradnja plinotjesniog poklopca na unutarnje revizijsko okna sanitarne kanalizacije. Poklopac je lijevano željezni kvadratni 60x60 cm, ispitnog opterećenja 150 kN u lijevano željeznom kvadratnom okviru. Rad obuhvaća na kontrolno okna sanitarne kanalizacije. Poklopac ugraditi - zabetonirati zajedno sa izradom revizionog okna. Ispuna poklopca je predviđena istim materijalom kao i završni sloj poda prostorije u kojoj se okno nalazi.
 Rad se mjeri u komadima ugrađenog poklopca, a u cijenu je uključena nabava, doprema i ugradnja poklopaca, pribora i sav ostali materijal, rad, prijevoz (O.T.U. 3-04.4.3).
</t>
  </si>
  <si>
    <t>lj.ž. kapa DN 75</t>
  </si>
  <si>
    <t>1. Iskop zemlje B kategorije za temeljni razvod vodovoda van objekta i vodomjernog okna. U cijenu je uključen ručni iskop zemlje, te odvoz ručnim kolicima na deponij udaljen do 100 m. Obračun po m3 iskopane zemlje u sraslom obliku.</t>
  </si>
  <si>
    <t xml:space="preserve">Nabava, doprema i ugradnja poklopca na vodomjerno okno Poklopac je lijevano željezni 600x600 mm, ispitnog opterećenja 150 kN u lijevano željeznom kvadratnom okviru. Rad obuhvaća nabavu, dopremu i ugradnju poklopaca na vodomjerno okno. Poklopac ugraditi - zabetonirati zajedno sa izradom gornje ploče okna. Rad se mjeri u komadima ugrađenog poklopca, a u cijenu je uključena nabava poklopaca i pribora i sav ostali materijal, rad, prijevoz (O.T.U. 3-04.4.3).
</t>
  </si>
  <si>
    <t>Nabava i montaža ogrlica sa šiber ventilom Ø110/1” (navrnutim zasunom) (Hawle ili jednako vrijedno kao ____________) teleskopskom ugradbenom garniturom za zasune za kućne priključke i navojnom cestovnom kapom Ø100/168 mm za kućne priključke i betonskom podložnom pločom (ili univerzalnom podložnom pločom jednako vrijedno kao proizvod Hawle) za centriranje i osiguranje ugradbene garniture dimenzija 60x60x10cm, C25/30, armiranom u donjoj zoni sa Q335.  
U cijenu je uključena nabava materijala, svi radovi i prijevozi.
Rad se mjeri po komadu priključka.</t>
  </si>
  <si>
    <t xml:space="preserve">Nabava, doprema i ugradnja polipropilenrandom PP-R tlačnih vodovodnih cijevi u podni razvod hladne i tople vode. Rad obuhvaća nabavu cijevi, sječenje cijevi, izradu spojeva, izradu izolacije od '' Plamaflexa ili '' Purlena'' u alu - foliji ili jednako vrijedno kao ____________, pričvršćenje cjevovoda o pod prizemlja.
 Obračun po m’ ugrađenog cjevovoda.
</t>
  </si>
  <si>
    <t>Nabava, doprema i ugradnja polipropilenrandom PP-R tlačnih vodovodnih cijevi vertikala u zudne utore. Rad obuhvaća nabavu cijevi, sječenje cijevi, izradu spojeva, izradu izolacije od '' Plamaflexa ili '' Purlena'' u alu - foliji ili jednako vrijedno kao ____________,, pričvršćenje cjevovoda o pod prizemlja.
Obračun po m’ ugrađenog cjevovoda.</t>
  </si>
  <si>
    <t>Nabava, doprema i ugradnja polipropilenrandom PP-R tlačnih vodovodnih cijevi u zidni razvod hladne i tople vode. Rad obuhvaća nabavu cijevi, sječenje cijevi, izradu spojeva, izradu izolacije od '' namotaja puste koja se učvršćuje namotajem mjedene žice, pričvršćenje cjevovoda u utor u zidu.
 Obračun po m’ ugrađenog cjevovoda.</t>
  </si>
  <si>
    <t>Izrada vanjskih šljunčanih staza. Staze su dijelom izvedene nosivosti za promet dostavnih i sevisnih vozila sa stabilizatorima šljunka kao proizvod ACO Self ili jednakovrijedni proizvod:</t>
  </si>
  <si>
    <t>_____________________ .</t>
  </si>
  <si>
    <t>Dobava i ugradnja slivnika u grobnice za sive vode s dvostrukom nepovratnom zaklopkom prema HRN EN 13564. Protok slivnika 1,4 l/s,  pokrovna rešetka iz kompozitnog materijala dimenzije 200x200 mm, okretan i podesiv po visini, razreda nosivosti L15 prema HRN EN 1253. Slivnik sa zaporom za miris, visine vodenog stupca 60 mm, sa košarom za nečistoće i dvije nepovratne zaklopke od kojih jedna sa ručnim zaključavanjem zaklopke. Tijelo sa horizontalnim izljevom DN 100. Kao proizvod ACO Junior slivnik sa kompozitnom rešetkom ili jednakovrijedni proizvod:</t>
  </si>
  <si>
    <t>_________________________ .</t>
  </si>
  <si>
    <t xml:space="preserve">Završna obrada i boja aluminijskih profila i stakla po izboru projektanta. Svi ostali detalji prema skici i opisu kako je definirano u shemama stolarije i bravarije.
Vrata su opremljena ručkama, okovima i mehanizmima potrebnim za nesmetano otvaranje vrata te zaključavanje. </t>
  </si>
  <si>
    <t>III.9.</t>
  </si>
  <si>
    <t>Ispiranje instalacije vodovoda otopinom “Halamida” prema propisima sanitarne inspekcije.</t>
  </si>
  <si>
    <t>III.10.</t>
  </si>
  <si>
    <t>Ispitivanje instalacije “Tlačnom probom”. Ispitivanje vrši i izdaje atest ovlaštenja tvrtka.</t>
  </si>
  <si>
    <t>III.11.</t>
  </si>
  <si>
    <t>Pribavljanje atesta o bakteriološkoj ispravnosti vode iz cjevovoda za piće. Ispitivanje vrši ovlašteni laboratorij koji o istom izdaje atest.</t>
  </si>
  <si>
    <t>Ukupna cijena (kn)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</si>
</sst>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n&quot;_-;\-* #,##0.00\ &quot;kn&quot;_-;_-* &quot;-&quot;??\ &quot;kn&quot;_-;_-@_-"/>
    <numFmt numFmtId="43" formatCode="_-* #,##0.00\ _k_n_-;\-* #,##0.00\ _k_n_-;_-* &quot;-&quot;??\ _k_n_-;_-@_-"/>
    <numFmt numFmtId="164" formatCode="#,##0.0"/>
    <numFmt numFmtId="165" formatCode="#,##0.00\ &quot;kn&quot;"/>
    <numFmt numFmtId="166" formatCode="#,##0.00_ ;[Red]\-#,##0.00\ "/>
    <numFmt numFmtId="167" formatCode="#,##0.00&quot; kn&quot;"/>
    <numFmt numFmtId="168" formatCode="#,##0.00\ [$kn-41A]"/>
    <numFmt numFmtId="169" formatCode="_-* #,##0.00_-;\-* #,##0.00_-;_-* &quot;-&quot;??_-;_-@_-"/>
    <numFmt numFmtId="170" formatCode="#,##0.00_ ;\-#,##0.00\ "/>
    <numFmt numFmtId="171" formatCode="#,##0.00;#,##0.00;&quot;&quot;"/>
  </numFmts>
  <fonts count="90">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8"/>
      <name val="Arial"/>
      <family val="2"/>
      <charset val="238"/>
    </font>
    <font>
      <b/>
      <sz val="10"/>
      <name val="Arial"/>
      <family val="2"/>
      <charset val="238"/>
    </font>
    <font>
      <sz val="10"/>
      <name val="Arial CE"/>
      <charset val="238"/>
    </font>
    <font>
      <sz val="10"/>
      <name val="Arial"/>
      <family val="2"/>
    </font>
    <font>
      <sz val="10"/>
      <color indexed="10"/>
      <name val="Arial"/>
      <family val="2"/>
      <charset val="238"/>
    </font>
    <font>
      <sz val="9"/>
      <name val="Arial"/>
      <family val="2"/>
      <charset val="238"/>
    </font>
    <font>
      <sz val="8"/>
      <name val="Arial"/>
      <family val="2"/>
      <charset val="238"/>
    </font>
    <font>
      <i/>
      <sz val="10"/>
      <name val="Arial"/>
      <family val="2"/>
      <charset val="238"/>
    </font>
    <font>
      <sz val="10"/>
      <name val="Calibri"/>
      <family val="2"/>
      <charset val="238"/>
    </font>
    <font>
      <sz val="11"/>
      <color indexed="8"/>
      <name val="Calibri"/>
      <family val="2"/>
      <charset val="238"/>
    </font>
    <font>
      <i/>
      <sz val="10"/>
      <name val="Calibri"/>
      <family val="2"/>
      <charset val="238"/>
    </font>
    <font>
      <strike/>
      <sz val="10"/>
      <color indexed="10"/>
      <name val="Arial"/>
      <family val="2"/>
      <charset val="238"/>
    </font>
    <font>
      <b/>
      <sz val="8"/>
      <name val="Arial"/>
      <family val="2"/>
    </font>
    <font>
      <b/>
      <sz val="8"/>
      <name val="Arial"/>
      <family val="2"/>
      <charset val="238"/>
    </font>
    <font>
      <b/>
      <sz val="10"/>
      <name val="Arial"/>
      <family val="2"/>
      <charset val="238"/>
    </font>
    <font>
      <sz val="10"/>
      <name val="Arial"/>
      <family val="2"/>
      <charset val="238"/>
    </font>
    <font>
      <b/>
      <u/>
      <sz val="10"/>
      <name val="Arial"/>
      <family val="2"/>
      <charset val="238"/>
    </font>
    <font>
      <sz val="10"/>
      <color indexed="10"/>
      <name val="Arial"/>
      <family val="2"/>
      <charset val="238"/>
    </font>
    <font>
      <b/>
      <sz val="10"/>
      <name val="Arial CE"/>
      <charset val="238"/>
    </font>
    <font>
      <sz val="11"/>
      <name val="Arial"/>
      <family val="2"/>
      <charset val="238"/>
    </font>
    <font>
      <sz val="10"/>
      <name val="Arial CE"/>
      <family val="2"/>
      <charset val="238"/>
    </font>
    <font>
      <b/>
      <sz val="10"/>
      <name val="Arial CE"/>
      <family val="2"/>
      <charset val="238"/>
    </font>
    <font>
      <sz val="10"/>
      <name val="Arial"/>
      <family val="2"/>
      <charset val="1"/>
    </font>
    <font>
      <sz val="11"/>
      <color indexed="8"/>
      <name val="Arial"/>
      <family val="2"/>
      <charset val="238"/>
    </font>
    <font>
      <vertAlign val="subscript"/>
      <sz val="10"/>
      <name val="Arial"/>
      <family val="2"/>
      <charset val="238"/>
    </font>
    <font>
      <vertAlign val="superscript"/>
      <sz val="10"/>
      <name val="Arial"/>
      <family val="2"/>
      <charset val="238"/>
    </font>
    <font>
      <sz val="10"/>
      <color indexed="8"/>
      <name val="Arial"/>
      <family val="2"/>
      <charset val="238"/>
    </font>
    <font>
      <b/>
      <sz val="10"/>
      <name val="Arial"/>
      <family val="2"/>
      <charset val="1"/>
    </font>
    <font>
      <sz val="11"/>
      <name val="Arial"/>
      <family val="2"/>
      <charset val="1"/>
    </font>
    <font>
      <sz val="11"/>
      <name val="Arial"/>
      <family val="2"/>
    </font>
    <font>
      <b/>
      <sz val="11"/>
      <name val="Arial"/>
      <family val="2"/>
    </font>
    <font>
      <sz val="10"/>
      <name val="ZapfHumnst BT"/>
      <family val="2"/>
      <charset val="238"/>
    </font>
    <font>
      <b/>
      <sz val="10"/>
      <name val="ZapfHumnst BT"/>
      <family val="2"/>
      <charset val="238"/>
    </font>
    <font>
      <sz val="10"/>
      <name val="ZapfHumnst BT"/>
      <charset val="238"/>
    </font>
    <font>
      <b/>
      <sz val="11"/>
      <name val="Arial"/>
      <family val="2"/>
      <charset val="238"/>
    </font>
    <font>
      <b/>
      <sz val="10"/>
      <name val="Arial"/>
      <family val="2"/>
    </font>
    <font>
      <sz val="10"/>
      <name val="Helv"/>
    </font>
    <font>
      <b/>
      <i/>
      <u/>
      <sz val="10"/>
      <name val="Arial"/>
      <family val="2"/>
      <charset val="238"/>
    </font>
    <font>
      <sz val="12"/>
      <name val="Arial"/>
      <family val="2"/>
      <charset val="238"/>
    </font>
    <font>
      <b/>
      <u/>
      <sz val="12"/>
      <name val="Arial"/>
      <family val="2"/>
      <charset val="238"/>
    </font>
    <font>
      <vertAlign val="superscript"/>
      <sz val="10"/>
      <color indexed="8"/>
      <name val="Calibri"/>
      <family val="2"/>
      <charset val="238"/>
    </font>
    <font>
      <sz val="10"/>
      <color indexed="10"/>
      <name val="Arial"/>
      <family val="2"/>
    </font>
    <font>
      <sz val="12"/>
      <name val="Arial"/>
      <family val="2"/>
    </font>
    <font>
      <vertAlign val="superscript"/>
      <sz val="10"/>
      <name val="Arial CE"/>
      <family val="2"/>
      <charset val="238"/>
    </font>
    <font>
      <sz val="10"/>
      <name val="Symbol"/>
      <family val="1"/>
      <charset val="2"/>
    </font>
    <font>
      <vertAlign val="superscript"/>
      <sz val="10"/>
      <name val="Arial CE"/>
      <charset val="238"/>
    </font>
    <font>
      <sz val="10"/>
      <color indexed="10"/>
      <name val="Arial CE"/>
      <family val="2"/>
      <charset val="238"/>
    </font>
    <font>
      <vertAlign val="superscript"/>
      <sz val="9"/>
      <color indexed="8"/>
      <name val="Arial"/>
      <family val="2"/>
      <charset val="238"/>
    </font>
    <font>
      <sz val="9"/>
      <color indexed="8"/>
      <name val="Arial"/>
      <family val="2"/>
    </font>
    <font>
      <sz val="10"/>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Tahoma"/>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Arial"/>
      <family val="2"/>
      <charset val="1"/>
    </font>
    <font>
      <sz val="11"/>
      <color theme="1"/>
      <name val="Calibri"/>
      <family val="2"/>
      <scheme val="minor"/>
    </font>
    <font>
      <sz val="10"/>
      <name val="Intra lighting 50 Regular Con"/>
      <family val="2"/>
      <charset val="238"/>
    </font>
    <font>
      <b/>
      <sz val="10"/>
      <name val="Intra lighting 50 Regular Con"/>
      <charset val="238"/>
    </font>
    <font>
      <sz val="10"/>
      <color indexed="9"/>
      <name val="Arial"/>
      <family val="2"/>
      <charset val="238"/>
    </font>
    <font>
      <sz val="10"/>
      <color indexed="9"/>
      <name val="Arial CE"/>
      <charset val="238"/>
    </font>
    <font>
      <b/>
      <sz val="10"/>
      <color indexed="9"/>
      <name val="Arial CE"/>
      <charset val="238"/>
    </font>
    <font>
      <vertAlign val="superscript"/>
      <sz val="11"/>
      <name val="Arial"/>
      <family val="2"/>
      <charset val="238"/>
    </font>
    <font>
      <vertAlign val="superscript"/>
      <sz val="8"/>
      <name val="Arial"/>
      <family val="2"/>
      <charset val="238"/>
    </font>
    <font>
      <b/>
      <i/>
      <sz val="10"/>
      <name val="Arial"/>
      <family val="2"/>
      <charset val="238"/>
    </font>
    <font>
      <u/>
      <sz val="10"/>
      <name val="Arial"/>
      <family val="2"/>
      <charset val="238"/>
    </font>
    <font>
      <b/>
      <sz val="8"/>
      <color indexed="9"/>
      <name val="Arial"/>
      <family val="2"/>
      <charset val="238"/>
    </font>
    <font>
      <i/>
      <sz val="10"/>
      <name val="Arial CE"/>
      <charset val="238"/>
    </font>
    <font>
      <sz val="11"/>
      <name val="Arial CE"/>
      <charset val="238"/>
    </font>
    <font>
      <sz val="12"/>
      <color rgb="FF222222"/>
      <name val="Arial"/>
      <family val="2"/>
      <charset val="238"/>
    </font>
    <font>
      <b/>
      <sz val="11"/>
      <name val="Arial CE"/>
      <family val="2"/>
      <charset val="238"/>
    </font>
    <font>
      <b/>
      <i/>
      <sz val="11"/>
      <name val="Arial CE"/>
      <family val="2"/>
      <charset val="238"/>
    </font>
    <font>
      <b/>
      <sz val="11"/>
      <name val="Arial CE"/>
      <charset val="238"/>
    </font>
  </fonts>
  <fills count="31">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54">
    <border>
      <left/>
      <right/>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bottom style="hair">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hair">
        <color indexed="64"/>
      </bottom>
      <diagonal/>
    </border>
  </borders>
  <cellStyleXfs count="68">
    <xf numFmtId="0" fontId="0" fillId="0" borderId="0"/>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0" fontId="4" fillId="0" borderId="0"/>
    <xf numFmtId="0" fontId="4" fillId="0" borderId="0"/>
    <xf numFmtId="0" fontId="4" fillId="0" borderId="0"/>
    <xf numFmtId="0" fontId="14" fillId="0" borderId="0"/>
    <xf numFmtId="0" fontId="4" fillId="0" borderId="0"/>
    <xf numFmtId="0" fontId="4" fillId="0" borderId="0"/>
    <xf numFmtId="0" fontId="43" fillId="0" borderId="0"/>
    <xf numFmtId="0" fontId="4" fillId="0" borderId="0"/>
    <xf numFmtId="0" fontId="4" fillId="0" borderId="0"/>
    <xf numFmtId="0" fontId="14" fillId="0" borderId="0"/>
    <xf numFmtId="0" fontId="4" fillId="0" borderId="0"/>
    <xf numFmtId="0" fontId="7" fillId="0" borderId="0"/>
    <xf numFmtId="9" fontId="3" fillId="0" borderId="0" applyFont="0" applyFill="0" applyBorder="0" applyAlignment="0" applyProtection="0"/>
    <xf numFmtId="0" fontId="4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55" fillId="15"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22" borderId="0" applyNumberFormat="0" applyBorder="0" applyAlignment="0" applyProtection="0"/>
    <xf numFmtId="0" fontId="56" fillId="6" borderId="0" applyNumberFormat="0" applyBorder="0" applyAlignment="0" applyProtection="0"/>
    <xf numFmtId="0" fontId="57" fillId="23" borderId="10" applyNumberFormat="0" applyAlignment="0" applyProtection="0"/>
    <xf numFmtId="0" fontId="58" fillId="24" borderId="11" applyNumberFormat="0" applyAlignment="0" applyProtection="0"/>
    <xf numFmtId="0" fontId="59" fillId="0" borderId="0" applyNumberFormat="0" applyFill="0" applyBorder="0" applyAlignment="0" applyProtection="0"/>
    <xf numFmtId="0" fontId="60" fillId="7" borderId="0" applyNumberFormat="0" applyBorder="0" applyAlignment="0" applyProtection="0"/>
    <xf numFmtId="0" fontId="61" fillId="0" borderId="12" applyNumberFormat="0" applyFill="0" applyAlignment="0" applyProtection="0"/>
    <xf numFmtId="0" fontId="62" fillId="0" borderId="13" applyNumberFormat="0" applyFill="0" applyAlignment="0" applyProtection="0"/>
    <xf numFmtId="0" fontId="63" fillId="0" borderId="14" applyNumberFormat="0" applyFill="0" applyAlignment="0" applyProtection="0"/>
    <xf numFmtId="0" fontId="63" fillId="0" borderId="0" applyNumberFormat="0" applyFill="0" applyBorder="0" applyAlignment="0" applyProtection="0"/>
    <xf numFmtId="0" fontId="64" fillId="10" borderId="10" applyNumberFormat="0" applyAlignment="0" applyProtection="0"/>
    <xf numFmtId="0" fontId="65" fillId="0" borderId="15" applyNumberFormat="0" applyFill="0" applyAlignment="0" applyProtection="0"/>
    <xf numFmtId="0" fontId="66" fillId="25" borderId="0" applyNumberFormat="0" applyBorder="0" applyAlignment="0" applyProtection="0"/>
    <xf numFmtId="0" fontId="67" fillId="0" borderId="0"/>
    <xf numFmtId="0" fontId="67" fillId="0" borderId="0"/>
    <xf numFmtId="0" fontId="2" fillId="0" borderId="0"/>
    <xf numFmtId="0" fontId="73" fillId="0" borderId="0"/>
    <xf numFmtId="0" fontId="4" fillId="26" borderId="16" applyNumberFormat="0" applyFont="0" applyAlignment="0" applyProtection="0"/>
    <xf numFmtId="0" fontId="68" fillId="23" borderId="17" applyNumberFormat="0" applyAlignment="0" applyProtection="0"/>
    <xf numFmtId="9" fontId="43" fillId="0" borderId="0" applyFont="0" applyFill="0" applyBorder="0" applyAlignment="0" applyProtection="0"/>
    <xf numFmtId="0" fontId="69" fillId="0" borderId="0" applyNumberFormat="0" applyFill="0" applyBorder="0" applyAlignment="0" applyProtection="0"/>
    <xf numFmtId="0" fontId="70" fillId="0" borderId="18" applyNumberFormat="0" applyFill="0" applyAlignment="0" applyProtection="0"/>
    <xf numFmtId="0" fontId="71" fillId="0" borderId="0" applyNumberFormat="0" applyFill="0" applyBorder="0" applyAlignment="0" applyProtection="0"/>
    <xf numFmtId="0" fontId="3" fillId="0" borderId="0"/>
    <xf numFmtId="0" fontId="85" fillId="0" borderId="0"/>
    <xf numFmtId="169" fontId="85" fillId="0" borderId="0" applyFont="0" applyFill="0" applyBorder="0" applyAlignment="0" applyProtection="0"/>
    <xf numFmtId="0" fontId="3" fillId="0" borderId="0"/>
  </cellStyleXfs>
  <cellXfs count="1929">
    <xf numFmtId="0" fontId="0" fillId="0" borderId="0" xfId="0"/>
    <xf numFmtId="0" fontId="4" fillId="0" borderId="0" xfId="0" applyFont="1"/>
    <xf numFmtId="0" fontId="4" fillId="2" borderId="0" xfId="0" applyFont="1" applyFill="1" applyBorder="1" applyAlignment="1">
      <alignment vertical="top" wrapText="1"/>
    </xf>
    <xf numFmtId="0" fontId="4" fillId="0" borderId="0" xfId="0" applyFont="1" applyBorder="1" applyAlignment="1">
      <alignment vertical="top" wrapText="1"/>
    </xf>
    <xf numFmtId="2" fontId="4" fillId="3" borderId="0" xfId="0" applyNumberFormat="1" applyFont="1" applyFill="1" applyBorder="1" applyAlignment="1">
      <alignment horizontal="right" wrapText="1"/>
    </xf>
    <xf numFmtId="0" fontId="4" fillId="0" borderId="0" xfId="0" applyFont="1" applyBorder="1" applyAlignment="1">
      <alignment wrapText="1"/>
    </xf>
    <xf numFmtId="0" fontId="4" fillId="0" borderId="0" xfId="0" applyFont="1" applyBorder="1" applyAlignment="1">
      <alignment horizontal="center" wrapText="1"/>
    </xf>
    <xf numFmtId="0" fontId="4" fillId="2" borderId="0" xfId="0" applyFont="1" applyFill="1" applyBorder="1" applyAlignment="1">
      <alignment horizontal="center" wrapText="1"/>
    </xf>
    <xf numFmtId="0" fontId="4" fillId="3" borderId="0" xfId="0" applyFont="1" applyFill="1" applyBorder="1" applyAlignment="1">
      <alignment horizontal="center" wrapText="1"/>
    </xf>
    <xf numFmtId="0" fontId="4" fillId="3" borderId="0" xfId="0" applyFont="1" applyFill="1" applyBorder="1" applyAlignment="1">
      <alignment vertical="top" wrapText="1"/>
    </xf>
    <xf numFmtId="2" fontId="4" fillId="0" borderId="0" xfId="0" applyNumberFormat="1" applyFont="1" applyBorder="1" applyAlignment="1">
      <alignment horizontal="right" wrapText="1"/>
    </xf>
    <xf numFmtId="0" fontId="4" fillId="0" borderId="0" xfId="0" applyFont="1" applyFill="1"/>
    <xf numFmtId="2" fontId="4" fillId="0" borderId="0" xfId="0" applyNumberFormat="1" applyFont="1"/>
    <xf numFmtId="0" fontId="4" fillId="0" borderId="0" xfId="0" applyFont="1" applyBorder="1" applyAlignment="1">
      <alignment horizontal="center"/>
    </xf>
    <xf numFmtId="2" fontId="4" fillId="0" borderId="0" xfId="0" applyNumberFormat="1" applyFont="1" applyBorder="1" applyAlignment="1">
      <alignment horizontal="right"/>
    </xf>
    <xf numFmtId="0" fontId="4" fillId="0" borderId="0" xfId="0" applyFont="1" applyFill="1" applyBorder="1"/>
    <xf numFmtId="0" fontId="4" fillId="0" borderId="0" xfId="0" applyFont="1" applyBorder="1"/>
    <xf numFmtId="0" fontId="6" fillId="3" borderId="0" xfId="0" applyFont="1" applyFill="1" applyBorder="1" applyAlignment="1">
      <alignment horizontal="justify" vertical="top" wrapText="1"/>
    </xf>
    <xf numFmtId="0" fontId="6" fillId="3" borderId="0" xfId="0" applyFont="1" applyFill="1" applyBorder="1" applyAlignment="1">
      <alignment vertical="top" wrapText="1"/>
    </xf>
    <xf numFmtId="0" fontId="4" fillId="0" borderId="1" xfId="0" applyFont="1" applyBorder="1" applyAlignment="1">
      <alignment horizontal="center" wrapText="1"/>
    </xf>
    <xf numFmtId="0" fontId="4" fillId="0" borderId="1" xfId="0" applyFont="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center" wrapText="1"/>
    </xf>
    <xf numFmtId="0" fontId="4" fillId="0" borderId="1" xfId="0" applyFont="1" applyFill="1" applyBorder="1" applyAlignment="1">
      <alignment horizontal="center" wrapText="1"/>
    </xf>
    <xf numFmtId="0" fontId="4" fillId="0" borderId="1" xfId="0" applyFont="1" applyFill="1" applyBorder="1" applyAlignment="1">
      <alignment vertical="top" wrapText="1"/>
    </xf>
    <xf numFmtId="0" fontId="4" fillId="0" borderId="2" xfId="0" applyFont="1" applyBorder="1" applyAlignment="1">
      <alignment horizontal="center" wrapText="1"/>
    </xf>
    <xf numFmtId="0" fontId="4" fillId="0" borderId="2" xfId="0" applyFont="1" applyBorder="1" applyAlignment="1">
      <alignment vertical="top" wrapText="1"/>
    </xf>
    <xf numFmtId="0" fontId="4" fillId="0" borderId="0" xfId="0" applyFont="1" applyBorder="1" applyAlignment="1"/>
    <xf numFmtId="2" fontId="4" fillId="0" borderId="0" xfId="0" applyNumberFormat="1" applyFont="1" applyFill="1" applyBorder="1" applyAlignment="1">
      <alignment horizontal="right" wrapText="1"/>
    </xf>
    <xf numFmtId="2" fontId="4" fillId="0" borderId="2" xfId="0" applyNumberFormat="1" applyFont="1" applyBorder="1" applyAlignment="1">
      <alignment horizontal="right" wrapText="1"/>
    </xf>
    <xf numFmtId="2" fontId="4" fillId="0" borderId="1" xfId="0" applyNumberFormat="1" applyFont="1" applyBorder="1" applyAlignment="1">
      <alignment horizontal="right" wrapText="1"/>
    </xf>
    <xf numFmtId="2" fontId="4" fillId="0" borderId="0" xfId="0" applyNumberFormat="1" applyFont="1" applyFill="1" applyBorder="1" applyAlignment="1">
      <alignment wrapText="1"/>
    </xf>
    <xf numFmtId="2" fontId="4" fillId="2" borderId="0" xfId="0" applyNumberFormat="1" applyFont="1" applyFill="1" applyBorder="1" applyAlignment="1">
      <alignment wrapText="1"/>
    </xf>
    <xf numFmtId="2" fontId="4" fillId="0" borderId="1" xfId="0" applyNumberFormat="1" applyFont="1" applyFill="1" applyBorder="1" applyAlignment="1">
      <alignment horizontal="right" wrapText="1"/>
    </xf>
    <xf numFmtId="2" fontId="4" fillId="0" borderId="0" xfId="0" applyNumberFormat="1" applyFont="1" applyBorder="1"/>
    <xf numFmtId="0" fontId="0" fillId="3" borderId="0" xfId="0" applyFill="1"/>
    <xf numFmtId="0" fontId="11" fillId="0" borderId="3" xfId="0" applyFont="1" applyBorder="1" applyAlignment="1">
      <alignment horizontal="center" vertical="center" wrapText="1"/>
    </xf>
    <xf numFmtId="0" fontId="6" fillId="2" borderId="0" xfId="0" applyFont="1" applyFill="1" applyBorder="1" applyAlignment="1">
      <alignment vertical="top" wrapText="1"/>
    </xf>
    <xf numFmtId="0" fontId="0" fillId="0" borderId="0" xfId="0" applyAlignment="1"/>
    <xf numFmtId="0" fontId="6" fillId="0" borderId="0" xfId="0" applyFont="1" applyAlignment="1"/>
    <xf numFmtId="0" fontId="6" fillId="3" borderId="0" xfId="0" applyFont="1" applyFill="1" applyAlignment="1"/>
    <xf numFmtId="2" fontId="11" fillId="0" borderId="3" xfId="0" applyNumberFormat="1" applyFont="1" applyBorder="1" applyAlignment="1">
      <alignment horizontal="center" vertical="center" wrapText="1"/>
    </xf>
    <xf numFmtId="2" fontId="4" fillId="0" borderId="0" xfId="0" applyNumberFormat="1" applyFont="1" applyBorder="1" applyAlignment="1">
      <alignment vertical="top" wrapText="1"/>
    </xf>
    <xf numFmtId="2" fontId="4" fillId="3" borderId="0" xfId="0" applyNumberFormat="1" applyFont="1" applyFill="1" applyBorder="1" applyAlignment="1">
      <alignment vertical="top" wrapText="1"/>
    </xf>
    <xf numFmtId="2" fontId="4" fillId="0" borderId="2" xfId="0" applyNumberFormat="1" applyFont="1" applyFill="1" applyBorder="1" applyAlignment="1">
      <alignment horizontal="right" wrapText="1"/>
    </xf>
    <xf numFmtId="0" fontId="4" fillId="0" borderId="0" xfId="15" applyNumberFormat="1" applyFont="1" applyFill="1" applyBorder="1" applyAlignment="1" applyProtection="1">
      <alignment horizontal="left" vertical="top" wrapText="1"/>
      <protection locked="0"/>
    </xf>
    <xf numFmtId="0" fontId="13" fillId="0" borderId="0" xfId="0" applyFont="1"/>
    <xf numFmtId="166" fontId="4" fillId="0" borderId="0" xfId="15" applyNumberFormat="1" applyFont="1" applyFill="1" applyBorder="1" applyAlignment="1" applyProtection="1">
      <alignment horizontal="center" wrapText="1"/>
      <protection locked="0"/>
    </xf>
    <xf numFmtId="4" fontId="4" fillId="0" borderId="0" xfId="15" applyNumberFormat="1" applyFont="1" applyFill="1" applyBorder="1" applyAlignment="1" applyProtection="1">
      <alignment horizontal="right" wrapText="1"/>
      <protection locked="0"/>
    </xf>
    <xf numFmtId="0" fontId="6" fillId="0" borderId="0" xfId="15" applyNumberFormat="1" applyFont="1" applyFill="1" applyBorder="1" applyAlignment="1" applyProtection="1">
      <alignment horizontal="left" vertical="top" wrapText="1"/>
      <protection locked="0"/>
    </xf>
    <xf numFmtId="166" fontId="4" fillId="0" borderId="0" xfId="15" applyNumberFormat="1" applyFont="1" applyFill="1" applyBorder="1" applyAlignment="1" applyProtection="1">
      <alignment horizontal="left" wrapText="1"/>
      <protection locked="0"/>
    </xf>
    <xf numFmtId="4" fontId="4" fillId="0" borderId="0" xfId="15" applyNumberFormat="1" applyFont="1" applyFill="1" applyBorder="1" applyAlignment="1" applyProtection="1">
      <alignment horizontal="left" wrapText="1"/>
      <protection locked="0"/>
    </xf>
    <xf numFmtId="0" fontId="4" fillId="0" borderId="1" xfId="15" applyNumberFormat="1" applyFont="1" applyFill="1" applyBorder="1" applyAlignment="1" applyProtection="1">
      <alignment vertical="top" wrapText="1"/>
      <protection locked="0"/>
    </xf>
    <xf numFmtId="4" fontId="4" fillId="0" borderId="2" xfId="15" applyNumberFormat="1" applyFont="1" applyFill="1" applyBorder="1" applyAlignment="1" applyProtection="1">
      <alignment horizontal="right" wrapText="1"/>
      <protection locked="0"/>
    </xf>
    <xf numFmtId="4" fontId="4" fillId="0" borderId="1" xfId="15" applyNumberFormat="1" applyFont="1" applyFill="1" applyBorder="1" applyAlignment="1" applyProtection="1">
      <alignment horizontal="right" wrapText="1"/>
      <protection locked="0"/>
    </xf>
    <xf numFmtId="0" fontId="4" fillId="0" borderId="0" xfId="7" applyFont="1" applyBorder="1" applyAlignment="1" applyProtection="1">
      <alignment horizontal="left" wrapText="1"/>
    </xf>
    <xf numFmtId="0" fontId="4" fillId="0" borderId="0" xfId="7" applyFont="1" applyBorder="1" applyAlignment="1" applyProtection="1">
      <alignment wrapText="1"/>
    </xf>
    <xf numFmtId="0" fontId="4" fillId="0" borderId="4" xfId="7" applyNumberFormat="1" applyFont="1" applyFill="1" applyBorder="1" applyAlignment="1" applyProtection="1">
      <alignment horizontal="left" vertical="top" wrapText="1"/>
    </xf>
    <xf numFmtId="0" fontId="4" fillId="0" borderId="4" xfId="7" applyFont="1" applyFill="1" applyBorder="1" applyAlignment="1" applyProtection="1">
      <alignment horizontal="center" wrapText="1"/>
    </xf>
    <xf numFmtId="4" fontId="4" fillId="0" borderId="4" xfId="2" applyNumberFormat="1" applyFont="1" applyFill="1" applyBorder="1" applyAlignment="1" applyProtection="1">
      <alignment horizontal="right" wrapText="1"/>
    </xf>
    <xf numFmtId="4" fontId="4" fillId="0" borderId="4" xfId="7" applyNumberFormat="1" applyFont="1" applyFill="1" applyBorder="1" applyAlignment="1" applyProtection="1">
      <alignment horizontal="right" wrapText="1"/>
      <protection locked="0"/>
    </xf>
    <xf numFmtId="0" fontId="15" fillId="0" borderId="0" xfId="0" applyFont="1" applyAlignment="1">
      <alignment vertical="top"/>
    </xf>
    <xf numFmtId="2" fontId="6" fillId="3" borderId="0" xfId="0" applyNumberFormat="1" applyFont="1" applyFill="1" applyBorder="1" applyAlignment="1">
      <alignment horizontal="left" wrapText="1"/>
    </xf>
    <xf numFmtId="165" fontId="4" fillId="0" borderId="0" xfId="15" applyNumberFormat="1" applyFont="1" applyFill="1" applyBorder="1" applyAlignment="1" applyProtection="1">
      <alignment horizontal="right" wrapText="1"/>
      <protection locked="0"/>
    </xf>
    <xf numFmtId="0" fontId="15" fillId="0" borderId="0" xfId="0" applyFont="1" applyBorder="1" applyAlignment="1">
      <alignment horizontal="left" vertical="top"/>
    </xf>
    <xf numFmtId="0" fontId="13" fillId="0" borderId="0" xfId="0" applyFont="1" applyBorder="1" applyAlignment="1">
      <alignment horizontal="left"/>
    </xf>
    <xf numFmtId="165" fontId="4" fillId="0" borderId="0" xfId="15" applyNumberFormat="1" applyFont="1" applyFill="1" applyBorder="1" applyAlignment="1" applyProtection="1">
      <alignment horizontal="left" wrapText="1"/>
      <protection locked="0"/>
    </xf>
    <xf numFmtId="0" fontId="4" fillId="0" borderId="0" xfId="8" applyNumberFormat="1" applyFont="1" applyFill="1" applyBorder="1" applyAlignment="1" applyProtection="1">
      <alignment horizontal="left" vertical="top" wrapText="1"/>
    </xf>
    <xf numFmtId="0" fontId="4" fillId="0" borderId="0" xfId="8" applyFont="1" applyFill="1" applyBorder="1" applyAlignment="1" applyProtection="1">
      <alignment horizontal="center" wrapText="1"/>
    </xf>
    <xf numFmtId="4" fontId="4" fillId="0" borderId="0" xfId="8" applyNumberFormat="1" applyFont="1" applyFill="1" applyBorder="1" applyAlignment="1" applyProtection="1">
      <alignment horizontal="right" wrapText="1"/>
    </xf>
    <xf numFmtId="0" fontId="4" fillId="0" borderId="1" xfId="8" applyNumberFormat="1" applyFont="1" applyFill="1" applyBorder="1" applyAlignment="1" applyProtection="1">
      <alignment horizontal="left" vertical="top" wrapText="1"/>
    </xf>
    <xf numFmtId="0" fontId="4" fillId="0" borderId="1" xfId="8" applyFont="1" applyFill="1" applyBorder="1" applyAlignment="1" applyProtection="1">
      <alignment horizontal="center" wrapText="1"/>
    </xf>
    <xf numFmtId="4" fontId="4" fillId="0" borderId="1" xfId="8" applyNumberFormat="1" applyFont="1" applyFill="1" applyBorder="1" applyAlignment="1" applyProtection="1">
      <alignment horizontal="right" wrapText="1"/>
    </xf>
    <xf numFmtId="0" fontId="12" fillId="0" borderId="0" xfId="0" applyFont="1" applyBorder="1" applyAlignment="1">
      <alignment vertical="top" wrapText="1"/>
    </xf>
    <xf numFmtId="0" fontId="4" fillId="0" borderId="0" xfId="8" applyFont="1" applyBorder="1" applyAlignment="1" applyProtection="1">
      <alignment horizontal="center" wrapText="1"/>
    </xf>
    <xf numFmtId="4" fontId="4" fillId="0" borderId="0" xfId="8" applyNumberFormat="1" applyFont="1" applyBorder="1" applyAlignment="1" applyProtection="1">
      <alignment horizontal="right" wrapText="1"/>
    </xf>
    <xf numFmtId="4" fontId="4" fillId="0" borderId="0" xfId="0" applyNumberFormat="1" applyFont="1" applyBorder="1" applyAlignment="1">
      <alignment horizontal="right" wrapText="1"/>
    </xf>
    <xf numFmtId="0" fontId="4" fillId="0" borderId="2" xfId="8" applyNumberFormat="1" applyFont="1" applyFill="1" applyBorder="1" applyAlignment="1" applyProtection="1">
      <alignment horizontal="left" vertical="top" wrapText="1"/>
    </xf>
    <xf numFmtId="0" fontId="4" fillId="0" borderId="2" xfId="8" applyFont="1" applyBorder="1" applyAlignment="1" applyProtection="1">
      <alignment horizontal="center" wrapText="1"/>
    </xf>
    <xf numFmtId="4" fontId="4" fillId="0" borderId="2" xfId="8" applyNumberFormat="1" applyFont="1" applyBorder="1" applyAlignment="1" applyProtection="1">
      <alignment horizontal="right" wrapText="1"/>
    </xf>
    <xf numFmtId="4" fontId="4" fillId="0" borderId="2" xfId="0" applyNumberFormat="1" applyFont="1" applyBorder="1" applyAlignment="1">
      <alignment horizontal="right" wrapText="1"/>
    </xf>
    <xf numFmtId="4" fontId="4" fillId="0" borderId="1" xfId="0" applyNumberFormat="1" applyFont="1" applyBorder="1" applyAlignment="1">
      <alignment horizontal="right" wrapText="1"/>
    </xf>
    <xf numFmtId="0" fontId="15" fillId="0" borderId="0" xfId="0" applyFont="1" applyBorder="1" applyAlignment="1">
      <alignment vertical="top"/>
    </xf>
    <xf numFmtId="0" fontId="13" fillId="0" borderId="0" xfId="0" applyFont="1" applyBorder="1"/>
    <xf numFmtId="49" fontId="8" fillId="0" borderId="0" xfId="0" applyNumberFormat="1" applyFont="1" applyFill="1" applyBorder="1" applyAlignment="1">
      <alignment horizontal="left" vertical="top"/>
    </xf>
    <xf numFmtId="0" fontId="6" fillId="0" borderId="0" xfId="0" applyNumberFormat="1" applyFont="1" applyFill="1" applyBorder="1" applyAlignment="1" applyProtection="1">
      <alignment horizontal="left" vertical="top" wrapText="1"/>
    </xf>
    <xf numFmtId="0" fontId="13" fillId="0" borderId="0" xfId="0" applyFont="1" applyBorder="1" applyAlignment="1">
      <alignment horizontal="center"/>
    </xf>
    <xf numFmtId="4" fontId="13" fillId="0" borderId="0" xfId="0" applyNumberFormat="1" applyFont="1" applyBorder="1" applyAlignment="1">
      <alignment horizontal="right"/>
    </xf>
    <xf numFmtId="165" fontId="13" fillId="0" borderId="0" xfId="0" applyNumberFormat="1" applyFont="1" applyBorder="1" applyAlignment="1">
      <alignment horizontal="right"/>
    </xf>
    <xf numFmtId="166" fontId="6" fillId="0" borderId="0" xfId="15" applyNumberFormat="1" applyFont="1" applyFill="1" applyBorder="1" applyAlignment="1" applyProtection="1">
      <alignment horizontal="left" wrapText="1"/>
      <protection locked="0"/>
    </xf>
    <xf numFmtId="4" fontId="6" fillId="0" borderId="0" xfId="15" applyNumberFormat="1" applyFont="1" applyFill="1" applyBorder="1" applyAlignment="1" applyProtection="1">
      <alignment horizontal="left" wrapText="1"/>
      <protection locked="0"/>
    </xf>
    <xf numFmtId="165" fontId="6" fillId="0" borderId="0" xfId="15" applyNumberFormat="1" applyFont="1" applyFill="1" applyBorder="1" applyAlignment="1" applyProtection="1">
      <alignment horizontal="left" wrapText="1"/>
      <protection locked="0"/>
    </xf>
    <xf numFmtId="49" fontId="13" fillId="0" borderId="0" xfId="0" applyNumberFormat="1" applyFont="1" applyBorder="1" applyAlignment="1">
      <alignment horizontal="left"/>
    </xf>
    <xf numFmtId="0" fontId="15" fillId="0" borderId="0" xfId="0" applyFont="1" applyBorder="1" applyAlignment="1">
      <alignment vertical="top" wrapText="1"/>
    </xf>
    <xf numFmtId="0" fontId="13" fillId="0" borderId="0" xfId="0" applyFont="1" applyBorder="1" applyAlignment="1">
      <alignment wrapText="1"/>
    </xf>
    <xf numFmtId="0" fontId="4" fillId="0" borderId="1" xfId="7" applyNumberFormat="1" applyFont="1" applyFill="1" applyBorder="1" applyAlignment="1" applyProtection="1">
      <alignment horizontal="left" vertical="top" wrapText="1"/>
    </xf>
    <xf numFmtId="0" fontId="4" fillId="0" borderId="1" xfId="7" applyFont="1" applyFill="1" applyBorder="1" applyAlignment="1" applyProtection="1">
      <alignment horizontal="center" wrapText="1"/>
    </xf>
    <xf numFmtId="4" fontId="4" fillId="0" borderId="1" xfId="2" applyNumberFormat="1" applyFont="1" applyFill="1" applyBorder="1" applyAlignment="1" applyProtection="1">
      <alignment horizontal="right" wrapText="1"/>
    </xf>
    <xf numFmtId="4" fontId="4" fillId="0" borderId="1" xfId="7" applyNumberFormat="1" applyFont="1" applyFill="1" applyBorder="1" applyAlignment="1" applyProtection="1">
      <alignment horizontal="right" wrapText="1"/>
      <protection locked="0"/>
    </xf>
    <xf numFmtId="0" fontId="6" fillId="3" borderId="0" xfId="0" applyNumberFormat="1" applyFont="1" applyFill="1" applyBorder="1" applyAlignment="1">
      <alignment horizontal="left" vertical="top" wrapText="1"/>
    </xf>
    <xf numFmtId="0" fontId="4" fillId="3" borderId="0" xfId="0" applyFont="1" applyFill="1" applyBorder="1" applyAlignment="1">
      <alignment horizontal="left"/>
    </xf>
    <xf numFmtId="4" fontId="4" fillId="3" borderId="0" xfId="0" applyNumberFormat="1" applyFont="1" applyFill="1" applyBorder="1" applyAlignment="1">
      <alignment horizontal="right" vertical="center"/>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2" fontId="11" fillId="0" borderId="3" xfId="0" applyNumberFormat="1" applyFont="1" applyBorder="1" applyAlignment="1" applyProtection="1">
      <alignment horizontal="center" vertical="center" wrapText="1"/>
      <protection locked="0"/>
    </xf>
    <xf numFmtId="0" fontId="4" fillId="0" borderId="0" xfId="0" applyFont="1" applyBorder="1" applyProtection="1">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horizontal="center" wrapText="1"/>
      <protection locked="0"/>
    </xf>
    <xf numFmtId="2" fontId="4" fillId="0" borderId="0" xfId="0" applyNumberFormat="1" applyFont="1" applyBorder="1" applyAlignment="1" applyProtection="1">
      <alignment wrapText="1"/>
      <protection locked="0"/>
    </xf>
    <xf numFmtId="0" fontId="4" fillId="0" borderId="0" xfId="0" applyFont="1" applyBorder="1" applyAlignment="1" applyProtection="1">
      <alignment vertical="top" wrapText="1"/>
      <protection locked="0"/>
    </xf>
    <xf numFmtId="0" fontId="4" fillId="4" borderId="0"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15" fillId="0" borderId="0" xfId="0" applyFont="1" applyBorder="1" applyAlignment="1" applyProtection="1">
      <alignment vertical="top"/>
      <protection locked="0"/>
    </xf>
    <xf numFmtId="0" fontId="13" fillId="0" borderId="0" xfId="0" applyFont="1" applyBorder="1" applyProtection="1">
      <protection locked="0"/>
    </xf>
    <xf numFmtId="0" fontId="15" fillId="0" borderId="0" xfId="0" applyFont="1" applyBorder="1" applyAlignment="1" applyProtection="1">
      <alignment horizontal="left" vertical="top"/>
      <protection locked="0"/>
    </xf>
    <xf numFmtId="0" fontId="13" fillId="0" borderId="0" xfId="0" applyFont="1" applyBorder="1" applyAlignment="1" applyProtection="1">
      <alignment horizontal="left"/>
      <protection locked="0"/>
    </xf>
    <xf numFmtId="0" fontId="4" fillId="0" borderId="0" xfId="0" applyFont="1" applyBorder="1" applyAlignment="1" applyProtection="1">
      <alignment horizontal="left" wrapText="1"/>
      <protection locked="0"/>
    </xf>
    <xf numFmtId="2" fontId="4" fillId="0" borderId="0" xfId="0" applyNumberFormat="1" applyFont="1" applyBorder="1" applyAlignment="1" applyProtection="1">
      <alignment horizontal="left" wrapText="1"/>
      <protection locked="0"/>
    </xf>
    <xf numFmtId="0" fontId="4" fillId="3" borderId="0" xfId="0" applyFont="1" applyFill="1" applyBorder="1" applyAlignment="1" applyProtection="1">
      <alignment horizontal="center" wrapText="1"/>
      <protection locked="0"/>
    </xf>
    <xf numFmtId="2" fontId="4" fillId="3" borderId="0" xfId="0" applyNumberFormat="1" applyFont="1" applyFill="1" applyBorder="1" applyAlignment="1" applyProtection="1">
      <alignment wrapText="1"/>
      <protection locked="0"/>
    </xf>
    <xf numFmtId="0" fontId="4" fillId="3" borderId="0" xfId="0" applyFont="1" applyFill="1" applyBorder="1" applyAlignment="1" applyProtection="1">
      <alignment vertical="top" wrapText="1"/>
      <protection locked="0"/>
    </xf>
    <xf numFmtId="0" fontId="6" fillId="3"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wrapText="1"/>
      <protection locked="0"/>
    </xf>
    <xf numFmtId="2" fontId="4" fillId="0" borderId="0" xfId="0" applyNumberFormat="1" applyFont="1" applyFill="1" applyBorder="1" applyAlignment="1" applyProtection="1">
      <alignment wrapText="1"/>
      <protection locked="0"/>
    </xf>
    <xf numFmtId="0" fontId="4" fillId="0" borderId="0" xfId="0" applyFont="1" applyFill="1" applyBorder="1" applyAlignment="1" applyProtection="1">
      <alignment vertical="top" wrapText="1"/>
      <protection locked="0"/>
    </xf>
    <xf numFmtId="0" fontId="4" fillId="0" borderId="0" xfId="0" applyFont="1" applyFill="1" applyBorder="1" applyProtection="1">
      <protection locked="0"/>
    </xf>
    <xf numFmtId="0" fontId="4" fillId="0" borderId="2" xfId="0" applyFont="1" applyBorder="1" applyAlignment="1" applyProtection="1">
      <alignment vertical="top" wrapText="1"/>
      <protection locked="0"/>
    </xf>
    <xf numFmtId="0" fontId="4" fillId="0" borderId="2" xfId="0" applyFont="1" applyFill="1" applyBorder="1" applyAlignment="1" applyProtection="1">
      <alignment horizontal="left" vertical="top" wrapText="1"/>
      <protection locked="0"/>
    </xf>
    <xf numFmtId="0" fontId="4" fillId="0" borderId="2"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4" fontId="4" fillId="0" borderId="1" xfId="0" applyNumberFormat="1" applyFont="1" applyFill="1" applyBorder="1" applyAlignment="1" applyProtection="1">
      <alignment horizontal="right"/>
      <protection locked="0"/>
    </xf>
    <xf numFmtId="4" fontId="4" fillId="0" borderId="0" xfId="0" applyNumberFormat="1" applyFont="1" applyFill="1" applyAlignment="1" applyProtection="1">
      <alignment horizontal="right"/>
      <protection locked="0"/>
    </xf>
    <xf numFmtId="0" fontId="4" fillId="0" borderId="0" xfId="0" applyFont="1" applyFill="1" applyProtection="1">
      <protection locked="0"/>
    </xf>
    <xf numFmtId="4" fontId="4" fillId="0" borderId="0" xfId="0" applyNumberFormat="1" applyFont="1" applyAlignment="1" applyProtection="1">
      <alignment horizontal="right"/>
      <protection locked="0"/>
    </xf>
    <xf numFmtId="0" fontId="4" fillId="0" borderId="0" xfId="0" applyFont="1" applyProtection="1">
      <protection locked="0"/>
    </xf>
    <xf numFmtId="2" fontId="4" fillId="0" borderId="0" xfId="0" applyNumberFormat="1" applyFont="1" applyFill="1" applyBorder="1" applyProtection="1">
      <protection locked="0"/>
    </xf>
    <xf numFmtId="0" fontId="13" fillId="0" borderId="0" xfId="0" applyFont="1" applyAlignment="1" applyProtection="1">
      <alignment horizontal="left"/>
      <protection locked="0"/>
    </xf>
    <xf numFmtId="0" fontId="13" fillId="0" borderId="0" xfId="0" applyFont="1" applyProtection="1">
      <protection locked="0"/>
    </xf>
    <xf numFmtId="0" fontId="6" fillId="3" borderId="0" xfId="0" applyFont="1" applyFill="1" applyBorder="1" applyAlignment="1" applyProtection="1">
      <alignment vertical="top" wrapText="1"/>
      <protection locked="0"/>
    </xf>
    <xf numFmtId="2" fontId="4" fillId="3" borderId="0" xfId="0" applyNumberFormat="1" applyFont="1" applyFill="1" applyBorder="1" applyAlignment="1" applyProtection="1">
      <alignment horizontal="right" wrapText="1"/>
      <protection locked="0"/>
    </xf>
    <xf numFmtId="2" fontId="4" fillId="3" borderId="0" xfId="0" applyNumberFormat="1" applyFont="1" applyFill="1" applyBorder="1" applyAlignment="1" applyProtection="1">
      <alignment vertical="top" wrapText="1"/>
      <protection locked="0"/>
    </xf>
    <xf numFmtId="2" fontId="4" fillId="0" borderId="2" xfId="0" applyNumberFormat="1" applyFont="1" applyBorder="1" applyAlignment="1" applyProtection="1">
      <alignment vertical="top" wrapText="1"/>
      <protection locked="0"/>
    </xf>
    <xf numFmtId="2" fontId="4" fillId="0" borderId="1" xfId="0" applyNumberFormat="1" applyFont="1" applyBorder="1" applyAlignment="1" applyProtection="1">
      <alignment vertical="top" wrapText="1"/>
      <protection locked="0"/>
    </xf>
    <xf numFmtId="2" fontId="4" fillId="0" borderId="0" xfId="0" applyNumberFormat="1" applyFont="1" applyBorder="1" applyAlignment="1" applyProtection="1">
      <alignment vertical="top" wrapText="1"/>
      <protection locked="0"/>
    </xf>
    <xf numFmtId="2" fontId="4" fillId="0" borderId="0" xfId="0" applyNumberFormat="1" applyFont="1" applyProtection="1">
      <protection locked="0"/>
    </xf>
    <xf numFmtId="2" fontId="4" fillId="0" borderId="0" xfId="0" applyNumberFormat="1" applyFont="1" applyFill="1" applyBorder="1" applyAlignment="1" applyProtection="1">
      <alignment vertical="top" wrapText="1"/>
      <protection locked="0"/>
    </xf>
    <xf numFmtId="0" fontId="4" fillId="0" borderId="0" xfId="0" applyFont="1" applyBorder="1" applyAlignment="1" applyProtection="1">
      <alignment wrapText="1"/>
      <protection locked="0"/>
    </xf>
    <xf numFmtId="2" fontId="4" fillId="0" borderId="0" xfId="0" applyNumberFormat="1" applyFont="1" applyBorder="1" applyProtection="1">
      <protection locked="0"/>
    </xf>
    <xf numFmtId="0" fontId="4" fillId="0" borderId="0" xfId="0" applyFont="1" applyBorder="1" applyAlignment="1" applyProtection="1">
      <alignment horizontal="center"/>
      <protection locked="0"/>
    </xf>
    <xf numFmtId="0" fontId="6" fillId="2" borderId="0" xfId="0" applyFont="1" applyFill="1" applyBorder="1" applyAlignment="1" applyProtection="1">
      <alignment horizontal="left" vertical="top" wrapText="1"/>
      <protection locked="0"/>
    </xf>
    <xf numFmtId="0" fontId="4" fillId="2" borderId="0" xfId="0" applyFont="1" applyFill="1" applyBorder="1" applyAlignment="1" applyProtection="1">
      <alignment horizontal="center" wrapText="1"/>
      <protection locked="0"/>
    </xf>
    <xf numFmtId="0" fontId="4" fillId="2" borderId="0" xfId="0" applyFont="1" applyFill="1" applyBorder="1" applyAlignment="1" applyProtection="1">
      <alignment vertical="top" wrapText="1"/>
      <protection locked="0"/>
    </xf>
    <xf numFmtId="0" fontId="0" fillId="0" borderId="0" xfId="0" applyProtection="1">
      <protection locked="0"/>
    </xf>
    <xf numFmtId="2" fontId="0" fillId="0" borderId="0" xfId="0" applyNumberFormat="1" applyProtection="1">
      <protection locked="0"/>
    </xf>
    <xf numFmtId="0" fontId="0" fillId="3" borderId="0" xfId="0" applyFill="1" applyProtection="1">
      <protection locked="0"/>
    </xf>
    <xf numFmtId="2" fontId="0" fillId="3" borderId="0" xfId="0" applyNumberFormat="1" applyFill="1" applyProtection="1">
      <protection locked="0"/>
    </xf>
    <xf numFmtId="0" fontId="4" fillId="0" borderId="0" xfId="0" applyFont="1" applyBorder="1" applyAlignment="1" applyProtection="1">
      <alignment horizontal="left"/>
      <protection locked="0"/>
    </xf>
    <xf numFmtId="2" fontId="4" fillId="0" borderId="0" xfId="0" applyNumberFormat="1" applyFont="1" applyBorder="1" applyAlignment="1" applyProtection="1">
      <protection locked="0"/>
    </xf>
    <xf numFmtId="0" fontId="4" fillId="0" borderId="0" xfId="0" applyFont="1" applyFill="1" applyBorder="1" applyAlignment="1" applyProtection="1">
      <alignment wrapText="1"/>
      <protection locked="0"/>
    </xf>
    <xf numFmtId="0" fontId="22" fillId="0" borderId="0" xfId="0" applyFont="1" applyFill="1" applyBorder="1"/>
    <xf numFmtId="49" fontId="11" fillId="0" borderId="0" xfId="0" applyNumberFormat="1" applyFont="1" applyFill="1" applyAlignment="1">
      <alignment horizontal="right" vertical="top" wrapText="1"/>
    </xf>
    <xf numFmtId="0" fontId="11" fillId="0" borderId="0" xfId="0" applyFont="1" applyFill="1" applyAlignment="1">
      <alignment horizontal="right" wrapText="1"/>
    </xf>
    <xf numFmtId="49" fontId="18" fillId="0" borderId="0" xfId="0" applyNumberFormat="1" applyFont="1" applyFill="1" applyAlignment="1">
      <alignment vertical="top" wrapText="1"/>
    </xf>
    <xf numFmtId="0" fontId="18" fillId="0" borderId="0" xfId="0" applyFont="1" applyFill="1" applyAlignment="1">
      <alignment horizontal="right"/>
    </xf>
    <xf numFmtId="164" fontId="11" fillId="0" borderId="0" xfId="0" applyNumberFormat="1" applyFont="1" applyFill="1" applyAlignment="1">
      <alignment horizontal="right"/>
    </xf>
    <xf numFmtId="49" fontId="11" fillId="0" borderId="0" xfId="0" applyNumberFormat="1" applyFont="1" applyFill="1" applyAlignment="1">
      <alignment horizontal="justify" wrapText="1"/>
    </xf>
    <xf numFmtId="0" fontId="11" fillId="0" borderId="0" xfId="0" applyFont="1" applyFill="1" applyAlignment="1">
      <alignment horizontal="right"/>
    </xf>
    <xf numFmtId="49" fontId="11" fillId="0" borderId="0" xfId="0" applyNumberFormat="1" applyFont="1" applyFill="1" applyAlignment="1">
      <alignment vertical="top" wrapText="1"/>
    </xf>
    <xf numFmtId="4" fontId="4"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center" wrapText="1"/>
      <protection locked="0"/>
    </xf>
    <xf numFmtId="2" fontId="12" fillId="0" borderId="0" xfId="0" applyNumberFormat="1" applyFont="1" applyFill="1" applyBorder="1" applyAlignment="1" applyProtection="1">
      <alignment wrapText="1"/>
      <protection locked="0"/>
    </xf>
    <xf numFmtId="0" fontId="12" fillId="0" borderId="0" xfId="0" applyFont="1" applyFill="1" applyBorder="1" applyAlignment="1" applyProtection="1">
      <alignment vertical="top" wrapText="1"/>
      <protection locked="0"/>
    </xf>
    <xf numFmtId="165" fontId="4" fillId="0" borderId="2" xfId="15" applyNumberFormat="1" applyFont="1" applyFill="1" applyBorder="1" applyAlignment="1" applyProtection="1">
      <alignment horizontal="right" wrapText="1"/>
      <protection locked="0"/>
    </xf>
    <xf numFmtId="165" fontId="4" fillId="0" borderId="2" xfId="15" applyNumberFormat="1" applyFont="1" applyFill="1" applyBorder="1" applyAlignment="1" applyProtection="1">
      <alignment horizontal="left" wrapText="1"/>
      <protection locked="0"/>
    </xf>
    <xf numFmtId="0" fontId="0" fillId="0" borderId="0" xfId="0" applyFill="1"/>
    <xf numFmtId="0" fontId="0" fillId="0" borderId="0" xfId="0" applyBorder="1"/>
    <xf numFmtId="0" fontId="4" fillId="3" borderId="0" xfId="0" applyFont="1" applyFill="1" applyBorder="1" applyAlignment="1">
      <alignment wrapText="1"/>
    </xf>
    <xf numFmtId="0" fontId="23" fillId="0" borderId="0" xfId="0" applyFont="1" applyFill="1" applyBorder="1" applyAlignment="1">
      <alignment horizontal="left" vertical="top"/>
    </xf>
    <xf numFmtId="0" fontId="6" fillId="0" borderId="0" xfId="0" applyFont="1" applyAlignment="1">
      <alignment horizontal="justify"/>
    </xf>
    <xf numFmtId="0" fontId="7" fillId="0" borderId="0" xfId="0" applyFont="1" applyFill="1" applyBorder="1" applyAlignment="1">
      <alignment horizontal="center" vertical="top"/>
    </xf>
    <xf numFmtId="0" fontId="7" fillId="0" borderId="4" xfId="0" applyFont="1" applyFill="1" applyBorder="1" applyAlignment="1">
      <alignment horizontal="center" vertical="top"/>
    </xf>
    <xf numFmtId="0" fontId="25" fillId="0" borderId="0" xfId="0" applyFont="1"/>
    <xf numFmtId="0" fontId="25" fillId="0" borderId="0" xfId="0" applyFont="1" applyAlignment="1">
      <alignment horizontal="justify" vertical="top"/>
    </xf>
    <xf numFmtId="2" fontId="25" fillId="0" borderId="0" xfId="0" applyNumberFormat="1" applyFont="1" applyAlignment="1">
      <alignment horizontal="right"/>
    </xf>
    <xf numFmtId="4" fontId="25" fillId="0" borderId="0" xfId="0" applyNumberFormat="1" applyFont="1" applyAlignment="1">
      <alignment horizontal="right"/>
    </xf>
    <xf numFmtId="0" fontId="26" fillId="0" borderId="0" xfId="0" applyFont="1"/>
    <xf numFmtId="0" fontId="3" fillId="0" borderId="0" xfId="0" applyFont="1" applyAlignment="1">
      <alignment horizontal="right"/>
    </xf>
    <xf numFmtId="0" fontId="23" fillId="2" borderId="0" xfId="0" applyFont="1" applyFill="1" applyAlignment="1">
      <alignment horizontal="justify" vertical="top"/>
    </xf>
    <xf numFmtId="2" fontId="23" fillId="2" borderId="0" xfId="0" applyNumberFormat="1" applyFont="1" applyFill="1" applyAlignment="1">
      <alignment horizontal="right"/>
    </xf>
    <xf numFmtId="4" fontId="23" fillId="2" borderId="0" xfId="0" applyNumberFormat="1" applyFont="1" applyFill="1" applyAlignment="1">
      <alignment horizontal="right"/>
    </xf>
    <xf numFmtId="2" fontId="23" fillId="0" borderId="0" xfId="0" applyNumberFormat="1" applyFont="1" applyAlignment="1">
      <alignment horizontal="right"/>
    </xf>
    <xf numFmtId="4" fontId="23" fillId="0" borderId="0" xfId="0" applyNumberFormat="1" applyFont="1" applyAlignment="1">
      <alignment horizontal="right"/>
    </xf>
    <xf numFmtId="4" fontId="27" fillId="0" borderId="0" xfId="0" applyNumberFormat="1" applyFont="1" applyFill="1" applyBorder="1" applyAlignment="1" applyProtection="1">
      <alignment horizontal="right" vertical="center"/>
      <protection locked="0"/>
    </xf>
    <xf numFmtId="167" fontId="27" fillId="0" borderId="0" xfId="0" applyNumberFormat="1" applyFont="1" applyFill="1" applyBorder="1" applyAlignment="1" applyProtection="1">
      <protection locked="0"/>
    </xf>
    <xf numFmtId="0" fontId="4" fillId="0" borderId="0" xfId="0" applyFont="1" applyAlignment="1">
      <alignment vertical="center"/>
    </xf>
    <xf numFmtId="0" fontId="4" fillId="0" borderId="0" xfId="0" applyFont="1" applyAlignment="1">
      <alignment horizontal="center"/>
    </xf>
    <xf numFmtId="4" fontId="4" fillId="0" borderId="0" xfId="0" applyNumberFormat="1" applyFont="1" applyFill="1" applyBorder="1" applyAlignment="1" applyProtection="1">
      <alignment horizontal="right" vertical="center"/>
      <protection locked="0"/>
    </xf>
    <xf numFmtId="4" fontId="4" fillId="0" borderId="0" xfId="0" applyNumberFormat="1" applyFont="1" applyBorder="1" applyAlignment="1" applyProtection="1">
      <alignment vertical="center"/>
      <protection locked="0"/>
    </xf>
    <xf numFmtId="4" fontId="4" fillId="0" borderId="0" xfId="0" applyNumberFormat="1" applyFont="1" applyBorder="1" applyAlignment="1">
      <alignment vertical="center"/>
    </xf>
    <xf numFmtId="4" fontId="8" fillId="0" borderId="0" xfId="0" applyNumberFormat="1" applyFont="1" applyBorder="1" applyAlignment="1" applyProtection="1">
      <alignment vertical="center"/>
    </xf>
    <xf numFmtId="2" fontId="27" fillId="0" borderId="0" xfId="0" applyNumberFormat="1" applyFont="1" applyBorder="1" applyAlignment="1">
      <alignment horizontal="right" vertical="center"/>
    </xf>
    <xf numFmtId="4" fontId="33" fillId="0" borderId="0" xfId="0" applyNumberFormat="1" applyFont="1" applyBorder="1" applyAlignment="1">
      <alignment vertical="center"/>
    </xf>
    <xf numFmtId="4" fontId="4" fillId="0" borderId="0" xfId="0" applyNumberFormat="1" applyFont="1" applyFill="1" applyBorder="1" applyAlignment="1" applyProtection="1">
      <alignment vertical="center"/>
      <protection locked="0"/>
    </xf>
    <xf numFmtId="165" fontId="4" fillId="0" borderId="0" xfId="0" applyNumberFormat="1" applyFont="1" applyBorder="1" applyAlignment="1" applyProtection="1">
      <alignment vertical="center"/>
      <protection locked="0"/>
    </xf>
    <xf numFmtId="4" fontId="4" fillId="0" borderId="5" xfId="0" applyNumberFormat="1" applyFont="1" applyFill="1" applyBorder="1" applyAlignment="1" applyProtection="1">
      <alignment horizontal="right" vertical="center"/>
      <protection locked="0"/>
    </xf>
    <xf numFmtId="4" fontId="27" fillId="0" borderId="0" xfId="0" applyNumberFormat="1" applyFont="1" applyBorder="1" applyAlignment="1" applyProtection="1">
      <alignment horizontal="right"/>
      <protection locked="0"/>
    </xf>
    <xf numFmtId="167" fontId="27" fillId="0" borderId="0" xfId="0" applyNumberFormat="1" applyFont="1" applyBorder="1" applyAlignment="1"/>
    <xf numFmtId="0" fontId="40" fillId="0" borderId="0" xfId="0" applyFont="1" applyBorder="1" applyAlignment="1" applyProtection="1">
      <alignment horizontal="justify" vertical="top"/>
      <protection locked="0"/>
    </xf>
    <xf numFmtId="4" fontId="39" fillId="0" borderId="0" xfId="0" applyNumberFormat="1" applyFont="1" applyBorder="1" applyAlignment="1"/>
    <xf numFmtId="4" fontId="4" fillId="0" borderId="6" xfId="0" applyNumberFormat="1" applyFont="1" applyFill="1" applyBorder="1" applyAlignment="1" applyProtection="1">
      <alignment horizontal="right" vertical="center"/>
      <protection locked="0"/>
    </xf>
    <xf numFmtId="4" fontId="39" fillId="0" borderId="0" xfId="0" applyNumberFormat="1" applyFont="1" applyBorder="1" applyAlignment="1">
      <alignment vertical="center"/>
    </xf>
    <xf numFmtId="4" fontId="4" fillId="0" borderId="5" xfId="0" applyNumberFormat="1" applyFont="1" applyFill="1" applyBorder="1" applyAlignment="1" applyProtection="1">
      <alignment horizontal="right"/>
      <protection locked="0"/>
    </xf>
    <xf numFmtId="2" fontId="4" fillId="0" borderId="0" xfId="0" applyNumberFormat="1" applyFont="1" applyAlignment="1">
      <alignment horizontal="right"/>
    </xf>
    <xf numFmtId="0" fontId="41" fillId="0" borderId="0" xfId="0" applyFont="1" applyBorder="1"/>
    <xf numFmtId="4" fontId="8" fillId="0" borderId="0" xfId="0" applyNumberFormat="1" applyFont="1" applyBorder="1" applyAlignment="1">
      <alignment vertical="center"/>
    </xf>
    <xf numFmtId="0" fontId="34" fillId="0" borderId="0" xfId="10" applyFont="1" applyFill="1" applyBorder="1" applyAlignment="1">
      <alignment vertical="center"/>
    </xf>
    <xf numFmtId="4" fontId="27" fillId="0" borderId="6" xfId="0" applyNumberFormat="1" applyFont="1" applyFill="1" applyBorder="1" applyAlignment="1" applyProtection="1">
      <alignment horizontal="right" vertical="center"/>
      <protection locked="0"/>
    </xf>
    <xf numFmtId="4" fontId="4" fillId="0" borderId="0" xfId="0" applyNumberFormat="1" applyFont="1" applyBorder="1" applyAlignment="1" applyProtection="1">
      <protection locked="0"/>
    </xf>
    <xf numFmtId="4" fontId="27" fillId="0" borderId="6" xfId="0" applyNumberFormat="1" applyFont="1" applyBorder="1" applyAlignment="1" applyProtection="1">
      <alignment horizontal="right"/>
      <protection locked="0"/>
    </xf>
    <xf numFmtId="4" fontId="27" fillId="0" borderId="0" xfId="0" applyNumberFormat="1" applyFont="1" applyAlignment="1" applyProtection="1">
      <alignment horizontal="right" vertical="center"/>
      <protection locked="0"/>
    </xf>
    <xf numFmtId="4" fontId="27" fillId="0" borderId="0" xfId="0" applyNumberFormat="1" applyFont="1" applyBorder="1" applyAlignment="1">
      <alignment horizontal="right" vertical="center"/>
    </xf>
    <xf numFmtId="167" fontId="4" fillId="0" borderId="0" xfId="0" applyNumberFormat="1" applyFont="1" applyBorder="1" applyAlignment="1" applyProtection="1">
      <protection locked="0"/>
    </xf>
    <xf numFmtId="4" fontId="27" fillId="0" borderId="0" xfId="0" applyNumberFormat="1" applyFont="1" applyBorder="1" applyAlignment="1">
      <alignment vertical="center"/>
    </xf>
    <xf numFmtId="4" fontId="8" fillId="0" borderId="0" xfId="0" applyNumberFormat="1" applyFont="1" applyFill="1" applyBorder="1" applyAlignment="1" applyProtection="1">
      <protection locked="0"/>
    </xf>
    <xf numFmtId="4" fontId="6" fillId="0" borderId="2" xfId="0" applyNumberFormat="1" applyFont="1" applyBorder="1" applyAlignment="1" applyProtection="1">
      <alignment horizontal="right" vertical="center"/>
      <protection locked="0"/>
    </xf>
    <xf numFmtId="4" fontId="6" fillId="0" borderId="0" xfId="0" applyNumberFormat="1" applyFont="1" applyBorder="1" applyAlignment="1" applyProtection="1">
      <alignment horizontal="right" vertical="center"/>
      <protection locked="0"/>
    </xf>
    <xf numFmtId="4" fontId="6" fillId="0" borderId="0" xfId="0" applyNumberFormat="1" applyFont="1" applyBorder="1" applyAlignment="1" applyProtection="1"/>
    <xf numFmtId="4" fontId="8" fillId="0" borderId="5" xfId="0" applyNumberFormat="1" applyFont="1" applyFill="1" applyBorder="1" applyAlignment="1" applyProtection="1">
      <alignment horizontal="right"/>
      <protection locked="0"/>
    </xf>
    <xf numFmtId="1" fontId="46" fillId="0" borderId="0" xfId="0" applyNumberFormat="1" applyFont="1" applyFill="1" applyBorder="1" applyAlignment="1" applyProtection="1">
      <alignment horizontal="right"/>
      <protection locked="0"/>
    </xf>
    <xf numFmtId="0" fontId="6" fillId="0" borderId="0" xfId="0" applyFont="1" applyBorder="1"/>
    <xf numFmtId="4" fontId="35" fillId="0" borderId="0" xfId="0" applyNumberFormat="1" applyFont="1" applyBorder="1" applyAlignment="1">
      <alignment vertical="center"/>
    </xf>
    <xf numFmtId="0" fontId="25" fillId="0" borderId="0" xfId="0" applyFont="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horizontal="center"/>
    </xf>
    <xf numFmtId="0" fontId="25" fillId="0" borderId="0" xfId="0" applyFont="1" applyAlignment="1">
      <alignment horizontal="center" vertical="top"/>
    </xf>
    <xf numFmtId="0" fontId="23" fillId="0" borderId="0" xfId="0" applyFont="1" applyAlignment="1">
      <alignment horizontal="center" vertical="top"/>
    </xf>
    <xf numFmtId="0" fontId="23" fillId="0" borderId="0" xfId="0" applyFont="1"/>
    <xf numFmtId="4" fontId="4" fillId="0" borderId="0" xfId="0" applyNumberFormat="1" applyFont="1" applyAlignment="1">
      <alignment horizontal="right"/>
    </xf>
    <xf numFmtId="4" fontId="9" fillId="0" borderId="0" xfId="0" applyNumberFormat="1" applyFont="1" applyAlignment="1">
      <alignment horizontal="right"/>
    </xf>
    <xf numFmtId="2" fontId="9" fillId="0" borderId="0" xfId="0" applyNumberFormat="1" applyFont="1" applyAlignment="1">
      <alignment horizontal="right"/>
    </xf>
    <xf numFmtId="0" fontId="9" fillId="0" borderId="0" xfId="0" applyFont="1"/>
    <xf numFmtId="4" fontId="4" fillId="0" borderId="0" xfId="0" applyNumberFormat="1" applyFont="1" applyBorder="1" applyAlignment="1"/>
    <xf numFmtId="0" fontId="23" fillId="2" borderId="0" xfId="0" applyFont="1" applyFill="1"/>
    <xf numFmtId="2" fontId="4" fillId="2" borderId="0" xfId="0" applyNumberFormat="1" applyFont="1" applyFill="1" applyAlignment="1">
      <alignment horizontal="right"/>
    </xf>
    <xf numFmtId="4" fontId="4" fillId="2" borderId="0" xfId="0" applyNumberFormat="1" applyFont="1" applyFill="1" applyAlignment="1">
      <alignment horizontal="right"/>
    </xf>
    <xf numFmtId="0" fontId="4" fillId="2" borderId="0" xfId="0" applyFont="1" applyFill="1"/>
    <xf numFmtId="4" fontId="6" fillId="2" borderId="0" xfId="0" applyNumberFormat="1" applyFont="1" applyFill="1" applyAlignment="1">
      <alignment horizontal="right"/>
    </xf>
    <xf numFmtId="2" fontId="6" fillId="2" borderId="0" xfId="0" applyNumberFormat="1" applyFont="1" applyFill="1" applyAlignment="1">
      <alignment horizontal="right"/>
    </xf>
    <xf numFmtId="0" fontId="6" fillId="2" borderId="0" xfId="0" applyFont="1" applyFill="1"/>
    <xf numFmtId="4" fontId="25" fillId="2" borderId="0" xfId="0" applyNumberFormat="1" applyFont="1" applyFill="1" applyAlignment="1">
      <alignment horizontal="right"/>
    </xf>
    <xf numFmtId="2" fontId="25" fillId="2" borderId="0" xfId="0" applyNumberFormat="1" applyFont="1" applyFill="1" applyAlignment="1">
      <alignment horizontal="right"/>
    </xf>
    <xf numFmtId="0" fontId="25" fillId="2" borderId="0" xfId="0" applyFont="1" applyFill="1"/>
    <xf numFmtId="0" fontId="15" fillId="0" borderId="0" xfId="0" applyFont="1" applyFill="1" applyBorder="1" applyAlignment="1" applyProtection="1">
      <alignment vertical="top"/>
      <protection locked="0"/>
    </xf>
    <xf numFmtId="0" fontId="13" fillId="0" borderId="0" xfId="0" applyFont="1" applyFill="1" applyBorder="1" applyProtection="1">
      <protection locked="0"/>
    </xf>
    <xf numFmtId="0" fontId="25" fillId="4" borderId="0" xfId="0" applyFont="1" applyFill="1"/>
    <xf numFmtId="4" fontId="4" fillId="0" borderId="1" xfId="0" applyNumberFormat="1" applyFont="1" applyFill="1" applyBorder="1" applyAlignment="1" applyProtection="1">
      <alignment horizontal="right" vertical="center"/>
      <protection locked="0"/>
    </xf>
    <xf numFmtId="4" fontId="27" fillId="0" borderId="1" xfId="0" applyNumberFormat="1" applyFont="1" applyBorder="1" applyAlignment="1" applyProtection="1">
      <alignment horizontal="right" vertical="center"/>
      <protection locked="0"/>
    </xf>
    <xf numFmtId="4" fontId="6" fillId="4" borderId="4" xfId="0" applyNumberFormat="1" applyFont="1" applyFill="1" applyBorder="1" applyAlignment="1" applyProtection="1">
      <alignment horizontal="right" vertical="center"/>
      <protection locked="0"/>
    </xf>
    <xf numFmtId="4" fontId="27" fillId="0" borderId="1" xfId="0" applyNumberFormat="1" applyFont="1" applyFill="1" applyBorder="1" applyAlignment="1" applyProtection="1">
      <alignment horizontal="right" vertical="center"/>
      <protection locked="0"/>
    </xf>
    <xf numFmtId="4" fontId="25" fillId="4" borderId="0" xfId="0" applyNumberFormat="1" applyFont="1" applyFill="1" applyAlignment="1">
      <alignment horizontal="right"/>
    </xf>
    <xf numFmtId="2" fontId="25" fillId="4" borderId="0" xfId="0" applyNumberFormat="1" applyFont="1" applyFill="1" applyAlignment="1">
      <alignment horizontal="right"/>
    </xf>
    <xf numFmtId="4" fontId="34" fillId="0" borderId="0" xfId="0" applyNumberFormat="1" applyFont="1" applyBorder="1" applyAlignment="1">
      <alignment vertical="center"/>
    </xf>
    <xf numFmtId="0" fontId="34" fillId="0" borderId="0" xfId="0" applyFont="1" applyBorder="1" applyAlignment="1">
      <alignment vertical="center"/>
    </xf>
    <xf numFmtId="0" fontId="0" fillId="0" borderId="0" xfId="0" applyBorder="1" applyAlignment="1" applyProtection="1">
      <alignment horizontal="left"/>
      <protection locked="0"/>
    </xf>
    <xf numFmtId="0" fontId="0" fillId="0" borderId="0" xfId="0" applyBorder="1" applyProtection="1">
      <protection locked="0"/>
    </xf>
    <xf numFmtId="0" fontId="6" fillId="0" borderId="0" xfId="0" applyFont="1" applyBorder="1" applyAlignment="1" applyProtection="1">
      <alignment horizontal="left"/>
      <protection locked="0"/>
    </xf>
    <xf numFmtId="0" fontId="6" fillId="3" borderId="0" xfId="0" applyFont="1" applyFill="1" applyBorder="1" applyAlignment="1" applyProtection="1">
      <alignment horizontal="left"/>
      <protection locked="0"/>
    </xf>
    <xf numFmtId="0" fontId="0" fillId="3" borderId="0" xfId="0" applyFill="1" applyBorder="1" applyProtection="1">
      <protection locked="0"/>
    </xf>
    <xf numFmtId="0" fontId="23" fillId="0" borderId="0" xfId="0" applyFont="1" applyFill="1" applyBorder="1" applyAlignment="1">
      <alignment horizontal="center" vertical="top"/>
    </xf>
    <xf numFmtId="49" fontId="11" fillId="0" borderId="3" xfId="0" applyNumberFormat="1" applyFont="1" applyBorder="1" applyAlignment="1">
      <alignment horizontal="center" vertical="center" wrapText="1"/>
    </xf>
    <xf numFmtId="49" fontId="6" fillId="0" borderId="0" xfId="0" applyNumberFormat="1" applyFont="1" applyBorder="1" applyAlignment="1">
      <alignment horizontal="center" vertical="top" wrapText="1"/>
    </xf>
    <xf numFmtId="49" fontId="6" fillId="3" borderId="0" xfId="0" applyNumberFormat="1" applyFont="1" applyFill="1" applyBorder="1" applyAlignment="1">
      <alignment horizontal="center" vertical="top" wrapText="1"/>
    </xf>
    <xf numFmtId="166" fontId="6" fillId="0" borderId="0" xfId="15" applyNumberFormat="1" applyFont="1" applyFill="1" applyBorder="1" applyAlignment="1" applyProtection="1">
      <alignment horizontal="center" vertical="top" wrapText="1"/>
      <protection locked="0"/>
    </xf>
    <xf numFmtId="0" fontId="6" fillId="0" borderId="1" xfId="7" applyFont="1" applyFill="1" applyBorder="1" applyAlignment="1" applyProtection="1">
      <alignment horizontal="center" vertical="top" wrapText="1"/>
    </xf>
    <xf numFmtId="49" fontId="6" fillId="0" borderId="0" xfId="0" applyNumberFormat="1" applyFont="1" applyFill="1" applyBorder="1" applyAlignment="1">
      <alignment horizontal="center" vertical="top" wrapText="1"/>
    </xf>
    <xf numFmtId="49" fontId="4" fillId="0" borderId="0" xfId="0" applyNumberFormat="1" applyFont="1" applyBorder="1" applyAlignment="1" applyProtection="1">
      <alignment horizontal="center" vertical="top" wrapText="1"/>
      <protection locked="0"/>
    </xf>
    <xf numFmtId="49" fontId="6" fillId="3" borderId="0" xfId="0" applyNumberFormat="1" applyFont="1" applyFill="1" applyBorder="1" applyAlignment="1" applyProtection="1">
      <alignment horizontal="center" vertical="top" wrapText="1"/>
      <protection locked="0"/>
    </xf>
    <xf numFmtId="166" fontId="4" fillId="0" borderId="0" xfId="15" applyNumberFormat="1" applyFont="1" applyFill="1" applyBorder="1" applyAlignment="1" applyProtection="1">
      <alignment horizontal="center" vertical="top" wrapText="1"/>
      <protection locked="0"/>
    </xf>
    <xf numFmtId="49" fontId="4" fillId="0" borderId="1" xfId="0" applyNumberFormat="1" applyFont="1" applyBorder="1" applyAlignment="1">
      <alignment horizontal="center" vertical="top" wrapText="1"/>
    </xf>
    <xf numFmtId="49" fontId="4" fillId="0" borderId="0" xfId="0" applyNumberFormat="1" applyFont="1" applyBorder="1" applyAlignment="1">
      <alignment horizontal="center" vertical="top" wrapText="1"/>
    </xf>
    <xf numFmtId="2" fontId="4" fillId="0" borderId="2" xfId="8" applyNumberFormat="1" applyFont="1" applyFill="1" applyBorder="1" applyAlignment="1" applyProtection="1">
      <alignment horizontal="center" vertical="top" wrapText="1"/>
    </xf>
    <xf numFmtId="2" fontId="4" fillId="0" borderId="0" xfId="8" applyNumberFormat="1" applyFont="1" applyFill="1" applyBorder="1" applyAlignment="1" applyProtection="1">
      <alignment horizontal="center" vertical="top" wrapText="1"/>
    </xf>
    <xf numFmtId="2" fontId="4" fillId="0" borderId="1" xfId="8" applyNumberFormat="1"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7" fillId="0" borderId="0" xfId="0" applyFont="1" applyFill="1" applyBorder="1" applyAlignment="1" applyProtection="1">
      <alignment horizontal="center" vertical="top" wrapText="1"/>
    </xf>
    <xf numFmtId="49" fontId="17" fillId="0" borderId="0" xfId="0" applyNumberFormat="1" applyFont="1" applyFill="1" applyBorder="1" applyAlignment="1" applyProtection="1">
      <alignment horizontal="center" vertical="top" wrapText="1"/>
    </xf>
    <xf numFmtId="49" fontId="6" fillId="0" borderId="1" xfId="0" applyNumberFormat="1" applyFont="1" applyFill="1" applyBorder="1" applyAlignment="1">
      <alignment horizontal="center" vertical="top" wrapText="1"/>
    </xf>
    <xf numFmtId="49" fontId="4" fillId="0" borderId="2" xfId="0" applyNumberFormat="1" applyFont="1" applyBorder="1" applyAlignment="1">
      <alignment horizontal="center" vertical="top" wrapText="1"/>
    </xf>
    <xf numFmtId="0" fontId="6" fillId="3" borderId="0" xfId="0" applyNumberFormat="1" applyFont="1" applyFill="1" applyBorder="1" applyAlignment="1">
      <alignment horizontal="center" vertical="top" wrapText="1"/>
    </xf>
    <xf numFmtId="49" fontId="6" fillId="0" borderId="0" xfId="0" applyNumberFormat="1" applyFont="1" applyBorder="1" applyAlignment="1">
      <alignment horizontal="center" vertical="top"/>
    </xf>
    <xf numFmtId="49" fontId="4" fillId="0" borderId="0" xfId="0" applyNumberFormat="1" applyFont="1" applyFill="1" applyBorder="1" applyAlignment="1" applyProtection="1">
      <alignment horizontal="center" vertical="top" wrapText="1"/>
      <protection locked="0"/>
    </xf>
    <xf numFmtId="49" fontId="6" fillId="2" borderId="0" xfId="0" applyNumberFormat="1" applyFont="1" applyFill="1" applyBorder="1" applyAlignment="1">
      <alignment horizontal="center" vertical="top" wrapText="1"/>
    </xf>
    <xf numFmtId="0" fontId="19" fillId="0" borderId="0" xfId="0" applyFont="1" applyAlignment="1">
      <alignment horizontal="center"/>
    </xf>
    <xf numFmtId="0" fontId="19" fillId="3" borderId="0" xfId="0" applyFont="1" applyFill="1" applyAlignment="1">
      <alignment horizontal="center"/>
    </xf>
    <xf numFmtId="49" fontId="11" fillId="0" borderId="3" xfId="0" applyNumberFormat="1" applyFont="1" applyBorder="1" applyAlignment="1" applyProtection="1">
      <alignment horizontal="center" vertical="center" wrapText="1"/>
      <protection locked="0"/>
    </xf>
    <xf numFmtId="49" fontId="4" fillId="4" borderId="0" xfId="0" applyNumberFormat="1" applyFont="1" applyFill="1" applyBorder="1" applyAlignment="1" applyProtection="1">
      <alignment horizontal="center" vertical="top" wrapText="1"/>
      <protection locked="0"/>
    </xf>
    <xf numFmtId="49" fontId="6" fillId="4" borderId="0" xfId="0" applyNumberFormat="1" applyFont="1" applyFill="1" applyBorder="1" applyAlignment="1" applyProtection="1">
      <alignment horizontal="center" vertical="top" wrapText="1"/>
      <protection locked="0"/>
    </xf>
    <xf numFmtId="49" fontId="4" fillId="0" borderId="0" xfId="0" applyNumberFormat="1" applyFont="1" applyBorder="1" applyAlignment="1" applyProtection="1">
      <alignment horizontal="center"/>
      <protection locked="0"/>
    </xf>
    <xf numFmtId="49" fontId="6" fillId="2" borderId="0" xfId="0" applyNumberFormat="1" applyFont="1" applyFill="1" applyBorder="1" applyAlignment="1" applyProtection="1">
      <alignment horizontal="center" vertical="top" wrapText="1"/>
      <protection locked="0"/>
    </xf>
    <xf numFmtId="0" fontId="6" fillId="3" borderId="0" xfId="0" applyFont="1" applyFill="1" applyBorder="1" applyAlignment="1">
      <alignment horizontal="center" vertical="top" wrapText="1"/>
    </xf>
    <xf numFmtId="0" fontId="23" fillId="3" borderId="0" xfId="0" applyFont="1" applyFill="1" applyBorder="1" applyAlignment="1">
      <alignment horizontal="center" vertical="top"/>
    </xf>
    <xf numFmtId="0" fontId="26" fillId="0" borderId="0" xfId="0" applyFont="1" applyAlignment="1">
      <alignment horizontal="center" vertical="top"/>
    </xf>
    <xf numFmtId="0" fontId="0" fillId="0" borderId="0" xfId="0" applyAlignment="1">
      <alignment horizontal="center"/>
    </xf>
    <xf numFmtId="0" fontId="0" fillId="0" borderId="0" xfId="0" applyBorder="1" applyAlignment="1" applyProtection="1">
      <alignment horizontal="center"/>
      <protection locked="0"/>
    </xf>
    <xf numFmtId="0" fontId="0" fillId="3" borderId="0" xfId="0" applyFill="1" applyBorder="1" applyAlignment="1" applyProtection="1">
      <alignment horizontal="center"/>
      <protection locked="0"/>
    </xf>
    <xf numFmtId="0" fontId="0" fillId="0" borderId="0" xfId="0" applyBorder="1" applyAlignment="1">
      <alignment horizontal="center"/>
    </xf>
    <xf numFmtId="0" fontId="20" fillId="0" borderId="0" xfId="0" applyFont="1"/>
    <xf numFmtId="0" fontId="20" fillId="0" borderId="0" xfId="0" applyFont="1" applyAlignment="1">
      <alignment horizontal="center"/>
    </xf>
    <xf numFmtId="0" fontId="54" fillId="0" borderId="0" xfId="0" applyFont="1"/>
    <xf numFmtId="0" fontId="54" fillId="0" borderId="1" xfId="0" applyFont="1" applyBorder="1"/>
    <xf numFmtId="0" fontId="54" fillId="0" borderId="0" xfId="0" applyFont="1" applyAlignment="1">
      <alignment horizontal="center"/>
    </xf>
    <xf numFmtId="0" fontId="11" fillId="0" borderId="0" xfId="0" applyFont="1" applyBorder="1"/>
    <xf numFmtId="4" fontId="27" fillId="0" borderId="2" xfId="0" applyNumberFormat="1" applyFont="1" applyFill="1" applyBorder="1" applyAlignment="1" applyProtection="1">
      <alignment horizontal="right" vertical="center"/>
      <protection locked="0"/>
    </xf>
    <xf numFmtId="0" fontId="31" fillId="0" borderId="0" xfId="0" applyFont="1" applyBorder="1" applyAlignment="1">
      <alignment horizontal="justify" vertical="justify" wrapText="1"/>
    </xf>
    <xf numFmtId="0" fontId="28" fillId="0" borderId="0" xfId="0" applyFont="1" applyBorder="1" applyAlignment="1">
      <alignment horizontal="justify" vertical="justify" wrapText="1"/>
    </xf>
    <xf numFmtId="0" fontId="31" fillId="0" borderId="0" xfId="0" applyFont="1" applyBorder="1" applyAlignment="1">
      <alignment horizontal="justify" vertical="center" wrapText="1"/>
    </xf>
    <xf numFmtId="4" fontId="4" fillId="0" borderId="2" xfId="0" applyNumberFormat="1" applyFont="1" applyBorder="1" applyAlignment="1" applyProtection="1">
      <alignment vertical="center"/>
      <protection locked="0"/>
    </xf>
    <xf numFmtId="165" fontId="8" fillId="0" borderId="2" xfId="0" applyNumberFormat="1" applyFont="1" applyBorder="1" applyAlignment="1" applyProtection="1">
      <alignment horizontal="right" vertical="center"/>
      <protection locked="0"/>
    </xf>
    <xf numFmtId="0" fontId="36" fillId="0" borderId="2" xfId="0" applyFont="1" applyBorder="1" applyAlignment="1" applyProtection="1">
      <alignment horizontal="justify" vertical="top" wrapText="1"/>
    </xf>
    <xf numFmtId="0" fontId="37" fillId="0" borderId="2" xfId="0" applyFont="1" applyBorder="1" applyAlignment="1" applyProtection="1">
      <alignment horizontal="center" vertical="top" wrapText="1"/>
    </xf>
    <xf numFmtId="1" fontId="36" fillId="0" borderId="2" xfId="0" applyNumberFormat="1" applyFont="1" applyFill="1" applyBorder="1" applyAlignment="1" applyProtection="1">
      <alignment horizontal="center" vertical="top" wrapText="1"/>
    </xf>
    <xf numFmtId="0" fontId="4" fillId="0" borderId="1" xfId="0" applyFont="1" applyBorder="1" applyAlignment="1" applyProtection="1">
      <alignment horizontal="justify" vertical="top" wrapText="1"/>
    </xf>
    <xf numFmtId="0" fontId="38" fillId="0" borderId="1" xfId="0" applyFont="1" applyBorder="1" applyAlignment="1" applyProtection="1">
      <alignment horizontal="center" vertical="top" wrapText="1"/>
    </xf>
    <xf numFmtId="1" fontId="36" fillId="0" borderId="1" xfId="0" applyNumberFormat="1" applyFont="1" applyBorder="1" applyAlignment="1" applyProtection="1">
      <alignment horizontal="center" vertical="top" wrapText="1"/>
    </xf>
    <xf numFmtId="0" fontId="44" fillId="0" borderId="0" xfId="0" applyFont="1" applyBorder="1" applyAlignment="1">
      <alignment vertical="center"/>
    </xf>
    <xf numFmtId="4" fontId="8" fillId="0" borderId="1" xfId="0" applyNumberFormat="1" applyFont="1" applyFill="1" applyBorder="1" applyAlignment="1" applyProtection="1">
      <alignment horizontal="right"/>
      <protection locked="0"/>
    </xf>
    <xf numFmtId="0" fontId="25" fillId="0" borderId="0" xfId="0" applyFont="1" applyBorder="1"/>
    <xf numFmtId="0" fontId="26" fillId="0" borderId="0" xfId="0" applyFont="1" applyBorder="1"/>
    <xf numFmtId="0" fontId="3" fillId="0" borderId="0" xfId="0" applyFont="1" applyBorder="1" applyAlignment="1">
      <alignment horizontal="right"/>
    </xf>
    <xf numFmtId="0" fontId="25" fillId="4" borderId="0" xfId="0" applyFont="1" applyFill="1" applyBorder="1"/>
    <xf numFmtId="0" fontId="26" fillId="4" borderId="0" xfId="0" applyFont="1" applyFill="1" applyBorder="1"/>
    <xf numFmtId="0" fontId="3" fillId="4" borderId="0" xfId="0" applyFont="1" applyFill="1" applyBorder="1" applyAlignment="1">
      <alignment horizontal="right"/>
    </xf>
    <xf numFmtId="0" fontId="0" fillId="2" borderId="0" xfId="0" applyFill="1" applyBorder="1"/>
    <xf numFmtId="0" fontId="4" fillId="0" borderId="0" xfId="0" applyFont="1" applyBorder="1" applyAlignment="1">
      <alignment vertical="center"/>
    </xf>
    <xf numFmtId="0" fontId="24" fillId="0" borderId="0" xfId="0" applyFont="1" applyBorder="1" applyAlignment="1">
      <alignment vertical="center"/>
    </xf>
    <xf numFmtId="4" fontId="24" fillId="0" borderId="0" xfId="0" applyNumberFormat="1" applyFont="1" applyBorder="1" applyAlignment="1">
      <alignment vertical="center"/>
    </xf>
    <xf numFmtId="9" fontId="4" fillId="0" borderId="0" xfId="16" applyFont="1" applyBorder="1" applyAlignment="1">
      <alignment vertical="center"/>
    </xf>
    <xf numFmtId="4" fontId="24" fillId="0" borderId="0" xfId="0" applyNumberFormat="1" applyFont="1" applyBorder="1" applyAlignment="1"/>
    <xf numFmtId="4" fontId="4" fillId="0" borderId="0" xfId="0" applyNumberFormat="1" applyFont="1" applyBorder="1" applyAlignment="1" applyProtection="1">
      <alignment vertical="center"/>
    </xf>
    <xf numFmtId="2" fontId="33" fillId="0" borderId="0" xfId="0" applyNumberFormat="1" applyFont="1" applyBorder="1" applyAlignment="1">
      <alignment horizontal="right" vertical="center"/>
    </xf>
    <xf numFmtId="2" fontId="24" fillId="0" borderId="0" xfId="0" applyNumberFormat="1" applyFont="1" applyBorder="1" applyAlignment="1" applyProtection="1">
      <alignment horizontal="right" vertical="center"/>
      <protection locked="0"/>
    </xf>
    <xf numFmtId="0" fontId="39" fillId="0" borderId="0" xfId="0" applyFont="1" applyBorder="1" applyAlignment="1">
      <alignment vertical="center"/>
    </xf>
    <xf numFmtId="0" fontId="0" fillId="0" borderId="0" xfId="0" applyFont="1" applyBorder="1"/>
    <xf numFmtId="2" fontId="4" fillId="0" borderId="0" xfId="0" applyNumberFormat="1" applyFont="1" applyBorder="1" applyAlignment="1" applyProtection="1">
      <alignment horizontal="right" vertical="center"/>
      <protection locked="0"/>
    </xf>
    <xf numFmtId="0" fontId="6" fillId="0" borderId="0" xfId="0" applyFont="1" applyBorder="1" applyAlignment="1">
      <alignment vertical="center"/>
    </xf>
    <xf numFmtId="4" fontId="4" fillId="0" borderId="0" xfId="5" applyNumberFormat="1" applyFont="1" applyBorder="1"/>
    <xf numFmtId="0" fontId="4" fillId="0" borderId="0" xfId="5" applyFont="1" applyBorder="1"/>
    <xf numFmtId="4" fontId="6" fillId="4" borderId="0" xfId="0" applyNumberFormat="1" applyFont="1" applyFill="1" applyBorder="1" applyAlignment="1" applyProtection="1">
      <alignment vertical="center"/>
      <protection locked="0"/>
    </xf>
    <xf numFmtId="0" fontId="39" fillId="4" borderId="0" xfId="0" applyFont="1" applyFill="1" applyBorder="1" applyAlignment="1">
      <alignment vertical="center"/>
    </xf>
    <xf numFmtId="4" fontId="39" fillId="0" borderId="0" xfId="0" applyNumberFormat="1" applyFont="1" applyBorder="1" applyAlignment="1" applyProtection="1">
      <alignment vertical="center"/>
      <protection locked="0"/>
    </xf>
    <xf numFmtId="4" fontId="39" fillId="4" borderId="0" xfId="0" applyNumberFormat="1" applyFont="1" applyFill="1" applyBorder="1" applyAlignment="1" applyProtection="1">
      <alignment vertical="center"/>
      <protection locked="0"/>
    </xf>
    <xf numFmtId="4" fontId="33" fillId="0" borderId="0" xfId="0" applyNumberFormat="1" applyFont="1" applyBorder="1" applyAlignment="1"/>
    <xf numFmtId="0" fontId="35" fillId="0" borderId="0" xfId="0" applyFont="1" applyBorder="1" applyAlignment="1">
      <alignment vertical="center"/>
    </xf>
    <xf numFmtId="4" fontId="34" fillId="2" borderId="0" xfId="0" applyNumberFormat="1" applyFont="1" applyFill="1" applyBorder="1" applyAlignment="1">
      <alignment vertical="center"/>
    </xf>
    <xf numFmtId="0" fontId="34" fillId="2" borderId="0" xfId="0" applyFont="1" applyFill="1" applyBorder="1" applyAlignment="1">
      <alignment vertical="center"/>
    </xf>
    <xf numFmtId="4" fontId="34" fillId="4" borderId="0" xfId="0" applyNumberFormat="1" applyFont="1" applyFill="1" applyBorder="1" applyAlignment="1">
      <alignment vertical="center"/>
    </xf>
    <xf numFmtId="0" fontId="34" fillId="4" borderId="0" xfId="0" applyFont="1" applyFill="1" applyBorder="1" applyAlignment="1">
      <alignment vertical="center"/>
    </xf>
    <xf numFmtId="0" fontId="41" fillId="0" borderId="0" xfId="0" applyFont="1" applyBorder="1" applyAlignment="1">
      <alignment horizontal="right"/>
    </xf>
    <xf numFmtId="4" fontId="4" fillId="0" borderId="2" xfId="0" applyNumberFormat="1" applyFont="1" applyFill="1" applyBorder="1" applyAlignment="1" applyProtection="1">
      <alignment horizontal="right"/>
      <protection locked="0"/>
    </xf>
    <xf numFmtId="0" fontId="44" fillId="0" borderId="0" xfId="0" applyFont="1" applyBorder="1" applyAlignment="1">
      <alignment horizontal="left" vertical="top"/>
    </xf>
    <xf numFmtId="0" fontId="34" fillId="0" borderId="0" xfId="0" applyFont="1" applyBorder="1" applyAlignment="1">
      <alignment horizontal="left" vertical="top"/>
    </xf>
    <xf numFmtId="0" fontId="4" fillId="0" borderId="0" xfId="0" applyFont="1" applyBorder="1" applyAlignment="1" applyProtection="1">
      <alignment vertical="top" wrapText="1"/>
      <protection locked="0"/>
    </xf>
    <xf numFmtId="0" fontId="6" fillId="3" borderId="0" xfId="0" applyFont="1" applyFill="1" applyBorder="1" applyAlignment="1">
      <alignment horizontal="justify" vertical="top" wrapText="1"/>
    </xf>
    <xf numFmtId="0" fontId="4" fillId="0" borderId="2" xfId="0" applyFont="1" applyFill="1" applyBorder="1" applyAlignment="1" applyProtection="1">
      <alignment horizontal="left" vertical="top" wrapText="1"/>
      <protection locked="0"/>
    </xf>
    <xf numFmtId="0" fontId="4" fillId="3" borderId="0" xfId="0" applyFont="1" applyFill="1" applyBorder="1" applyAlignment="1">
      <alignment horizontal="center" wrapText="1"/>
    </xf>
    <xf numFmtId="2" fontId="4" fillId="3" borderId="0" xfId="0" applyNumberFormat="1" applyFont="1" applyFill="1" applyBorder="1" applyAlignment="1">
      <alignment horizontal="right" wrapText="1"/>
    </xf>
    <xf numFmtId="2" fontId="4" fillId="3" borderId="0" xfId="0" applyNumberFormat="1" applyFont="1" applyFill="1" applyBorder="1" applyAlignment="1">
      <alignment vertical="top" wrapText="1"/>
    </xf>
    <xf numFmtId="2" fontId="4" fillId="0" borderId="0" xfId="0" applyNumberFormat="1" applyFont="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horizontal="center" wrapText="1"/>
    </xf>
    <xf numFmtId="2" fontId="4" fillId="0" borderId="0" xfId="0" applyNumberFormat="1" applyFont="1" applyBorder="1" applyAlignment="1">
      <alignment horizontal="right" wrapText="1"/>
    </xf>
    <xf numFmtId="0" fontId="27" fillId="0" borderId="0" xfId="10" applyFont="1" applyAlignment="1" applyProtection="1">
      <alignment horizontal="justify" vertical="top"/>
    </xf>
    <xf numFmtId="0" fontId="8" fillId="0" borderId="0" xfId="10" applyFont="1" applyFill="1" applyAlignment="1" applyProtection="1">
      <alignment horizontal="center" vertical="center"/>
    </xf>
    <xf numFmtId="2" fontId="5" fillId="0" borderId="3" xfId="0" applyNumberFormat="1" applyFont="1" applyBorder="1" applyAlignment="1">
      <alignment horizontal="center" wrapText="1"/>
    </xf>
    <xf numFmtId="165" fontId="4" fillId="0" borderId="0" xfId="15" applyNumberFormat="1" applyFont="1" applyFill="1" applyBorder="1" applyAlignment="1" applyProtection="1">
      <alignment horizontal="left" wrapText="1"/>
    </xf>
    <xf numFmtId="4" fontId="4" fillId="0" borderId="1" xfId="15" applyNumberFormat="1" applyFont="1" applyFill="1" applyBorder="1" applyAlignment="1" applyProtection="1">
      <alignment horizontal="right" wrapText="1"/>
    </xf>
    <xf numFmtId="4" fontId="4" fillId="0" borderId="4" xfId="15" applyNumberFormat="1" applyFont="1" applyFill="1" applyBorder="1" applyAlignment="1" applyProtection="1">
      <alignment horizontal="right" wrapText="1"/>
    </xf>
    <xf numFmtId="165" fontId="6" fillId="0" borderId="0" xfId="15" applyNumberFormat="1" applyFont="1" applyFill="1" applyBorder="1" applyAlignment="1" applyProtection="1">
      <alignment horizontal="left" wrapText="1"/>
    </xf>
    <xf numFmtId="165" fontId="4" fillId="0" borderId="0" xfId="15" applyNumberFormat="1" applyFont="1" applyFill="1" applyBorder="1" applyAlignment="1" applyProtection="1">
      <alignment horizontal="right" wrapText="1"/>
    </xf>
    <xf numFmtId="165" fontId="13" fillId="0" borderId="0" xfId="0" applyNumberFormat="1" applyFont="1" applyBorder="1" applyAlignment="1" applyProtection="1">
      <alignment horizontal="right"/>
    </xf>
    <xf numFmtId="49" fontId="13" fillId="0" borderId="0" xfId="0" applyNumberFormat="1" applyFont="1" applyBorder="1" applyAlignment="1" applyProtection="1">
      <alignment horizontal="left"/>
    </xf>
    <xf numFmtId="165" fontId="4" fillId="3" borderId="0" xfId="0" applyNumberFormat="1" applyFont="1" applyFill="1" applyBorder="1" applyAlignment="1" applyProtection="1">
      <alignment horizontal="right" vertical="center"/>
    </xf>
    <xf numFmtId="165" fontId="4" fillId="0" borderId="2" xfId="15" applyNumberFormat="1" applyFont="1" applyFill="1" applyBorder="1" applyAlignment="1" applyProtection="1">
      <alignment horizontal="right" wrapText="1"/>
    </xf>
    <xf numFmtId="2" fontId="4" fillId="2" borderId="0" xfId="0" applyNumberFormat="1" applyFont="1" applyFill="1" applyBorder="1" applyAlignment="1" applyProtection="1">
      <alignment vertical="top" wrapText="1"/>
      <protection locked="0"/>
    </xf>
    <xf numFmtId="4" fontId="25" fillId="0" borderId="0" xfId="0" applyNumberFormat="1" applyFont="1" applyAlignment="1">
      <alignment horizontal="center"/>
    </xf>
    <xf numFmtId="2" fontId="4" fillId="0" borderId="0" xfId="0" applyNumberFormat="1" applyFont="1" applyBorder="1" applyAlignment="1" applyProtection="1">
      <alignment horizontal="center" wrapText="1"/>
      <protection locked="0"/>
    </xf>
    <xf numFmtId="2" fontId="4" fillId="0" borderId="0" xfId="0" applyNumberFormat="1" applyFont="1" applyFill="1" applyBorder="1" applyAlignment="1" applyProtection="1">
      <alignment horizontal="center" wrapText="1"/>
      <protection locked="0"/>
    </xf>
    <xf numFmtId="2" fontId="4" fillId="2" borderId="0" xfId="0" applyNumberFormat="1" applyFont="1" applyFill="1" applyBorder="1" applyAlignment="1" applyProtection="1">
      <alignment horizontal="center" wrapText="1"/>
      <protection locked="0"/>
    </xf>
    <xf numFmtId="2" fontId="0" fillId="0" borderId="0" xfId="0" applyNumberFormat="1" applyBorder="1" applyAlignment="1" applyProtection="1">
      <alignment horizontal="center"/>
      <protection locked="0"/>
    </xf>
    <xf numFmtId="2" fontId="0" fillId="3" borderId="0" xfId="0" applyNumberFormat="1" applyFill="1" applyBorder="1" applyAlignment="1" applyProtection="1">
      <alignment horizontal="center"/>
      <protection locked="0"/>
    </xf>
    <xf numFmtId="49" fontId="4" fillId="0" borderId="2" xfId="0" applyNumberFormat="1" applyFont="1" applyBorder="1" applyAlignment="1" applyProtection="1">
      <alignment horizontal="center" vertical="top" wrapText="1"/>
    </xf>
    <xf numFmtId="0" fontId="4" fillId="0" borderId="2" xfId="0" applyFont="1" applyBorder="1" applyAlignment="1" applyProtection="1">
      <alignment horizontal="left" vertical="top" wrapText="1"/>
    </xf>
    <xf numFmtId="0" fontId="4" fillId="0" borderId="2" xfId="0" applyFont="1" applyBorder="1" applyAlignment="1" applyProtection="1">
      <alignment horizontal="center" wrapText="1"/>
    </xf>
    <xf numFmtId="2" fontId="4" fillId="0" borderId="2" xfId="0" applyNumberFormat="1" applyFont="1" applyBorder="1" applyAlignment="1" applyProtection="1">
      <alignment wrapText="1"/>
    </xf>
    <xf numFmtId="49" fontId="4" fillId="0" borderId="1" xfId="0" applyNumberFormat="1" applyFont="1" applyBorder="1" applyAlignment="1" applyProtection="1">
      <alignment horizontal="center" vertical="top"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center" wrapText="1"/>
    </xf>
    <xf numFmtId="2" fontId="4" fillId="0" borderId="1" xfId="0" applyNumberFormat="1" applyFont="1" applyBorder="1" applyAlignment="1" applyProtection="1">
      <alignment wrapText="1"/>
    </xf>
    <xf numFmtId="49" fontId="4" fillId="0" borderId="0" xfId="0" applyNumberFormat="1"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xf>
    <xf numFmtId="2" fontId="4" fillId="0" borderId="0" xfId="0" applyNumberFormat="1" applyFont="1" applyFill="1" applyBorder="1" applyAlignment="1" applyProtection="1">
      <alignment wrapText="1"/>
    </xf>
    <xf numFmtId="49" fontId="4" fillId="0" borderId="1" xfId="0" applyNumberFormat="1" applyFont="1" applyFill="1" applyBorder="1" applyAlignment="1" applyProtection="1">
      <alignment horizontal="center" vertical="top" wrapText="1"/>
    </xf>
    <xf numFmtId="0" fontId="4" fillId="0" borderId="1" xfId="0" applyFont="1" applyFill="1" applyBorder="1" applyAlignment="1" applyProtection="1">
      <alignment horizontal="left" vertical="top" wrapText="1"/>
    </xf>
    <xf numFmtId="49" fontId="4" fillId="0" borderId="0" xfId="0" applyNumberFormat="1" applyFont="1" applyBorder="1" applyAlignment="1" applyProtection="1">
      <alignment horizontal="center" vertical="top" wrapText="1"/>
    </xf>
    <xf numFmtId="0" fontId="4" fillId="0" borderId="0" xfId="0" applyFont="1" applyBorder="1" applyAlignment="1" applyProtection="1">
      <alignment horizontal="left" vertical="top" wrapText="1"/>
    </xf>
    <xf numFmtId="2" fontId="4" fillId="0" borderId="1" xfId="0" applyNumberFormat="1" applyFont="1" applyFill="1" applyBorder="1" applyAlignment="1" applyProtection="1">
      <alignment wrapText="1"/>
    </xf>
    <xf numFmtId="0" fontId="4" fillId="0" borderId="0" xfId="0" applyFont="1" applyBorder="1" applyAlignment="1" applyProtection="1">
      <alignment horizontal="center" wrapText="1"/>
    </xf>
    <xf numFmtId="2" fontId="4" fillId="0" borderId="0" xfId="0" applyNumberFormat="1" applyFont="1" applyBorder="1" applyAlignment="1" applyProtection="1">
      <alignment wrapText="1"/>
    </xf>
    <xf numFmtId="0" fontId="4" fillId="0" borderId="2" xfId="15" applyNumberFormat="1" applyFont="1" applyFill="1" applyBorder="1" applyAlignment="1" applyProtection="1">
      <alignment horizontal="left" vertical="top" wrapText="1"/>
    </xf>
    <xf numFmtId="49" fontId="4" fillId="0" borderId="4" xfId="0" applyNumberFormat="1" applyFont="1" applyBorder="1" applyAlignment="1" applyProtection="1">
      <alignment horizontal="center" vertical="top" wrapText="1"/>
    </xf>
    <xf numFmtId="0" fontId="6" fillId="0" borderId="0" xfId="0" applyFont="1" applyFill="1" applyBorder="1" applyAlignment="1" applyProtection="1">
      <alignment horizontal="left" vertical="top" wrapText="1"/>
    </xf>
    <xf numFmtId="3" fontId="4" fillId="0" borderId="2" xfId="0" applyNumberFormat="1" applyFont="1" applyBorder="1" applyAlignment="1" applyProtection="1">
      <alignment horizontal="center" vertical="top" wrapText="1"/>
    </xf>
    <xf numFmtId="0" fontId="4" fillId="0" borderId="2" xfId="0"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1" xfId="0" applyFont="1" applyFill="1" applyBorder="1" applyAlignment="1" applyProtection="1">
      <alignment horizontal="center" wrapText="1"/>
    </xf>
    <xf numFmtId="49" fontId="4" fillId="0" borderId="2" xfId="0" applyNumberFormat="1" applyFont="1" applyFill="1" applyBorder="1" applyAlignment="1" applyProtection="1">
      <alignment horizontal="center" vertical="top" wrapText="1"/>
    </xf>
    <xf numFmtId="0" fontId="4" fillId="0" borderId="2" xfId="0" applyFont="1" applyFill="1" applyBorder="1" applyAlignment="1" applyProtection="1">
      <alignment horizontal="center" wrapText="1"/>
    </xf>
    <xf numFmtId="2" fontId="4" fillId="0" borderId="2" xfId="0" applyNumberFormat="1" applyFont="1" applyFill="1" applyBorder="1" applyAlignment="1" applyProtection="1">
      <alignment wrapText="1"/>
    </xf>
    <xf numFmtId="49" fontId="10" fillId="0" borderId="2" xfId="0" applyNumberFormat="1" applyFont="1" applyFill="1" applyBorder="1" applyAlignment="1" applyProtection="1">
      <alignment vertical="top" wrapText="1"/>
    </xf>
    <xf numFmtId="0" fontId="4" fillId="0" borderId="1" xfId="0" applyFont="1" applyFill="1" applyBorder="1" applyAlignment="1" applyProtection="1">
      <alignment vertical="top" wrapText="1"/>
    </xf>
    <xf numFmtId="2" fontId="4" fillId="0" borderId="1" xfId="0" applyNumberFormat="1" applyFont="1" applyFill="1" applyBorder="1" applyAlignment="1" applyProtection="1">
      <alignment horizontal="right" wrapText="1"/>
    </xf>
    <xf numFmtId="2" fontId="5" fillId="0" borderId="3" xfId="0" applyNumberFormat="1" applyFont="1" applyBorder="1" applyAlignment="1" applyProtection="1">
      <alignment horizontal="center" vertical="center" wrapText="1"/>
      <protection locked="0"/>
    </xf>
    <xf numFmtId="2" fontId="4" fillId="0" borderId="0" xfId="0" applyNumberFormat="1" applyFont="1" applyBorder="1" applyAlignment="1" applyProtection="1">
      <alignment horizontal="left" vertical="top" wrapText="1"/>
      <protection locked="0"/>
    </xf>
    <xf numFmtId="2" fontId="4" fillId="0" borderId="2" xfId="0" applyNumberFormat="1" applyFont="1" applyFill="1" applyBorder="1" applyAlignment="1" applyProtection="1">
      <alignment vertical="top" wrapText="1"/>
      <protection locked="0"/>
    </xf>
    <xf numFmtId="2" fontId="12" fillId="0" borderId="0" xfId="0" applyNumberFormat="1" applyFont="1" applyFill="1" applyBorder="1" applyAlignment="1" applyProtection="1">
      <alignment vertical="top" wrapText="1"/>
      <protection locked="0"/>
    </xf>
    <xf numFmtId="2" fontId="4" fillId="0" borderId="1" xfId="0" applyNumberFormat="1" applyFont="1" applyFill="1" applyBorder="1" applyAlignment="1" applyProtection="1">
      <alignment vertical="top" wrapText="1"/>
      <protection locked="0"/>
    </xf>
    <xf numFmtId="0" fontId="4" fillId="0" borderId="2"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4" xfId="0" applyFont="1" applyBorder="1" applyAlignment="1" applyProtection="1">
      <alignment vertical="top" wrapText="1"/>
    </xf>
    <xf numFmtId="0" fontId="4" fillId="0" borderId="4" xfId="0" applyFont="1" applyBorder="1" applyAlignment="1" applyProtection="1">
      <alignment horizontal="center" wrapText="1"/>
    </xf>
    <xf numFmtId="2" fontId="4" fillId="0" borderId="4" xfId="0" applyNumberFormat="1" applyFont="1" applyBorder="1" applyAlignment="1" applyProtection="1">
      <alignment wrapText="1"/>
    </xf>
    <xf numFmtId="0" fontId="4" fillId="0" borderId="2" xfId="0" applyFont="1" applyBorder="1" applyAlignment="1" applyProtection="1">
      <alignment vertical="top" wrapText="1"/>
    </xf>
    <xf numFmtId="49"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2" fontId="4" fillId="0" borderId="0" xfId="0" applyNumberFormat="1" applyFont="1" applyBorder="1" applyAlignment="1" applyProtection="1"/>
    <xf numFmtId="0" fontId="4" fillId="0" borderId="0" xfId="0" applyFont="1" applyBorder="1" applyAlignment="1" applyProtection="1">
      <alignment vertical="top" wrapText="1"/>
    </xf>
    <xf numFmtId="0" fontId="4" fillId="0" borderId="4" xfId="0" applyNumberFormat="1" applyFont="1" applyBorder="1" applyAlignment="1" applyProtection="1">
      <alignment vertical="top" wrapText="1"/>
    </xf>
    <xf numFmtId="166" fontId="6" fillId="0" borderId="0" xfId="15" applyNumberFormat="1" applyFont="1" applyFill="1" applyBorder="1" applyAlignment="1" applyProtection="1">
      <alignment horizontal="center" vertical="top" wrapText="1"/>
    </xf>
    <xf numFmtId="0" fontId="4" fillId="0" borderId="0" xfId="15" applyNumberFormat="1" applyFont="1" applyFill="1" applyBorder="1" applyAlignment="1" applyProtection="1">
      <alignment horizontal="left" vertical="top" wrapText="1"/>
    </xf>
    <xf numFmtId="166" fontId="4" fillId="0" borderId="0" xfId="15" applyNumberFormat="1" applyFont="1" applyFill="1" applyBorder="1" applyAlignment="1" applyProtection="1">
      <alignment horizontal="left" wrapText="1"/>
    </xf>
    <xf numFmtId="4" fontId="4" fillId="0" borderId="0" xfId="15" applyNumberFormat="1" applyFont="1" applyFill="1" applyBorder="1" applyAlignment="1" applyProtection="1">
      <alignment horizontal="left" wrapText="1"/>
    </xf>
    <xf numFmtId="0" fontId="4" fillId="0" borderId="1" xfId="0" applyFont="1" applyBorder="1" applyAlignment="1" applyProtection="1">
      <alignment vertical="top" wrapText="1"/>
    </xf>
    <xf numFmtId="49" fontId="6" fillId="0" borderId="0" xfId="0" applyNumberFormat="1"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49" fontId="6" fillId="0" borderId="0" xfId="0" applyNumberFormat="1" applyFont="1" applyBorder="1" applyAlignment="1" applyProtection="1">
      <alignment horizontal="center" vertical="top" wrapText="1"/>
    </xf>
    <xf numFmtId="2" fontId="4" fillId="0" borderId="0" xfId="0" applyNumberFormat="1" applyFont="1" applyBorder="1" applyAlignment="1" applyProtection="1">
      <alignment horizontal="right" wrapText="1"/>
    </xf>
    <xf numFmtId="0" fontId="4" fillId="0" borderId="1" xfId="15" applyNumberFormat="1" applyFont="1" applyFill="1" applyBorder="1" applyAlignment="1" applyProtection="1">
      <alignment horizontal="center" vertical="top" wrapText="1"/>
    </xf>
    <xf numFmtId="0" fontId="4" fillId="0" borderId="1" xfId="15" applyNumberFormat="1" applyFont="1" applyFill="1" applyBorder="1" applyAlignment="1" applyProtection="1">
      <alignment vertical="top" wrapText="1"/>
    </xf>
    <xf numFmtId="49" fontId="4" fillId="0" borderId="4" xfId="0" applyNumberFormat="1" applyFont="1" applyFill="1" applyBorder="1" applyAlignment="1" applyProtection="1">
      <alignment horizontal="center" vertical="top" wrapText="1"/>
    </xf>
    <xf numFmtId="0" fontId="4" fillId="0" borderId="4" xfId="0" applyFont="1" applyFill="1" applyBorder="1" applyAlignment="1" applyProtection="1">
      <alignment horizontal="left" vertical="top" wrapText="1"/>
    </xf>
    <xf numFmtId="0" fontId="4" fillId="0" borderId="4" xfId="0" applyFont="1" applyFill="1" applyBorder="1" applyAlignment="1" applyProtection="1">
      <alignment horizontal="center" wrapText="1"/>
    </xf>
    <xf numFmtId="2" fontId="4" fillId="0" borderId="4" xfId="0" applyNumberFormat="1" applyFont="1" applyFill="1" applyBorder="1" applyAlignment="1" applyProtection="1">
      <alignment wrapText="1"/>
    </xf>
    <xf numFmtId="2" fontId="4" fillId="0" borderId="2" xfId="0" applyNumberFormat="1" applyFont="1" applyBorder="1" applyAlignment="1" applyProtection="1">
      <alignment horizontal="right" wrapText="1"/>
    </xf>
    <xf numFmtId="2" fontId="4" fillId="0" borderId="1" xfId="0" applyNumberFormat="1" applyFont="1" applyBorder="1" applyAlignment="1" applyProtection="1">
      <alignment horizontal="right" wrapText="1"/>
    </xf>
    <xf numFmtId="0" fontId="4" fillId="0" borderId="0" xfId="0" applyFont="1" applyBorder="1" applyAlignment="1" applyProtection="1">
      <alignment horizontal="left"/>
    </xf>
    <xf numFmtId="49" fontId="6" fillId="3" borderId="0" xfId="0" applyNumberFormat="1" applyFont="1" applyFill="1" applyBorder="1" applyAlignment="1" applyProtection="1">
      <alignment horizontal="center" vertical="top" wrapText="1"/>
    </xf>
    <xf numFmtId="0" fontId="6"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wrapText="1"/>
    </xf>
    <xf numFmtId="2" fontId="4" fillId="3" borderId="0" xfId="0" applyNumberFormat="1" applyFont="1" applyFill="1" applyBorder="1" applyAlignment="1" applyProtection="1">
      <alignment wrapText="1"/>
    </xf>
    <xf numFmtId="0" fontId="4" fillId="0" borderId="0" xfId="0" applyFont="1" applyBorder="1" applyAlignment="1" applyProtection="1">
      <alignment wrapText="1"/>
    </xf>
    <xf numFmtId="0" fontId="4" fillId="0" borderId="2" xfId="0" applyFont="1" applyFill="1" applyBorder="1" applyAlignment="1" applyProtection="1">
      <alignment wrapText="1"/>
    </xf>
    <xf numFmtId="0" fontId="4" fillId="0" borderId="0" xfId="0" applyFont="1" applyFill="1" applyBorder="1" applyAlignment="1" applyProtection="1">
      <alignment wrapText="1"/>
    </xf>
    <xf numFmtId="0" fontId="4" fillId="0" borderId="1" xfId="0" applyFont="1" applyFill="1" applyBorder="1" applyAlignment="1" applyProtection="1">
      <alignment wrapText="1"/>
    </xf>
    <xf numFmtId="49" fontId="6" fillId="2" borderId="0" xfId="0" applyNumberFormat="1" applyFont="1" applyFill="1" applyBorder="1" applyAlignment="1" applyProtection="1">
      <alignment horizontal="center" vertical="top" wrapText="1"/>
    </xf>
    <xf numFmtId="0" fontId="6"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wrapText="1"/>
    </xf>
    <xf numFmtId="2" fontId="4" fillId="2" borderId="0" xfId="0" applyNumberFormat="1" applyFont="1" applyFill="1" applyBorder="1" applyAlignment="1" applyProtection="1">
      <alignment wrapText="1"/>
    </xf>
    <xf numFmtId="0" fontId="0" fillId="0" borderId="0" xfId="0" applyAlignment="1" applyProtection="1">
      <alignment horizontal="center"/>
    </xf>
    <xf numFmtId="0" fontId="0" fillId="0" borderId="0" xfId="0" applyAlignment="1" applyProtection="1">
      <alignment horizontal="left"/>
    </xf>
    <xf numFmtId="0" fontId="0" fillId="0" borderId="0" xfId="0" applyProtection="1"/>
    <xf numFmtId="2" fontId="0" fillId="0" borderId="0" xfId="0" applyNumberFormat="1" applyProtection="1"/>
    <xf numFmtId="0" fontId="6" fillId="0" borderId="0" xfId="0" applyFont="1" applyAlignment="1" applyProtection="1">
      <alignment horizontal="left"/>
    </xf>
    <xf numFmtId="0" fontId="0" fillId="3" borderId="0" xfId="0" applyFill="1" applyAlignment="1" applyProtection="1">
      <alignment horizontal="center"/>
    </xf>
    <xf numFmtId="0" fontId="6" fillId="3" borderId="0" xfId="0" applyFont="1" applyFill="1" applyAlignment="1" applyProtection="1">
      <alignment horizontal="left"/>
    </xf>
    <xf numFmtId="0" fontId="0" fillId="3" borderId="0" xfId="0" applyFill="1" applyProtection="1"/>
    <xf numFmtId="2" fontId="0" fillId="3" borderId="0" xfId="0" applyNumberFormat="1" applyFill="1" applyProtection="1"/>
    <xf numFmtId="2" fontId="4" fillId="0" borderId="0" xfId="0" applyNumberFormat="1" applyFont="1" applyFill="1" applyBorder="1" applyAlignment="1" applyProtection="1">
      <alignment horizontal="right" wrapText="1"/>
    </xf>
    <xf numFmtId="2" fontId="4" fillId="0" borderId="0" xfId="0" applyNumberFormat="1" applyFont="1" applyBorder="1" applyProtection="1"/>
    <xf numFmtId="2" fontId="4" fillId="0" borderId="0" xfId="0" applyNumberFormat="1" applyFont="1" applyFill="1" applyBorder="1" applyAlignment="1" applyProtection="1">
      <alignment vertical="top" wrapText="1"/>
    </xf>
    <xf numFmtId="2" fontId="4" fillId="3" borderId="0" xfId="0" applyNumberFormat="1" applyFont="1" applyFill="1" applyBorder="1" applyAlignment="1" applyProtection="1">
      <alignment vertical="top" wrapText="1"/>
    </xf>
    <xf numFmtId="2" fontId="4" fillId="0" borderId="0" xfId="0" applyNumberFormat="1" applyFont="1" applyBorder="1" applyAlignment="1" applyProtection="1">
      <alignment vertical="top" wrapText="1"/>
    </xf>
    <xf numFmtId="2" fontId="4" fillId="0" borderId="2" xfId="0" applyNumberFormat="1" applyFont="1" applyFill="1" applyBorder="1" applyAlignment="1" applyProtection="1">
      <alignment vertical="top" wrapText="1"/>
    </xf>
    <xf numFmtId="2" fontId="4" fillId="2" borderId="0" xfId="0" applyNumberFormat="1" applyFont="1" applyFill="1" applyBorder="1" applyAlignment="1" applyProtection="1">
      <alignment vertical="top" wrapText="1"/>
    </xf>
    <xf numFmtId="2" fontId="4" fillId="0" borderId="0" xfId="0" applyNumberFormat="1" applyFont="1" applyProtection="1"/>
    <xf numFmtId="2" fontId="4" fillId="3" borderId="0" xfId="0" applyNumberFormat="1" applyFont="1" applyFill="1" applyProtection="1"/>
    <xf numFmtId="2" fontId="4" fillId="0" borderId="1" xfId="15" applyNumberFormat="1" applyFont="1" applyFill="1" applyBorder="1" applyAlignment="1" applyProtection="1">
      <alignment vertical="top" wrapText="1"/>
    </xf>
    <xf numFmtId="2" fontId="4" fillId="0" borderId="2" xfId="0" applyNumberFormat="1" applyFont="1" applyBorder="1" applyAlignment="1" applyProtection="1">
      <alignment vertical="top" wrapText="1"/>
    </xf>
    <xf numFmtId="0" fontId="4" fillId="0" borderId="0" xfId="0" applyFont="1" applyBorder="1" applyProtection="1"/>
    <xf numFmtId="0" fontId="10" fillId="0" borderId="0" xfId="0" applyNumberFormat="1" applyFont="1" applyFill="1" applyAlignment="1" applyProtection="1">
      <alignment vertical="top" wrapText="1"/>
    </xf>
    <xf numFmtId="0" fontId="10" fillId="0" borderId="2" xfId="0" applyNumberFormat="1" applyFont="1" applyFill="1" applyBorder="1" applyAlignment="1" applyProtection="1">
      <alignment vertical="top" wrapText="1"/>
    </xf>
    <xf numFmtId="0" fontId="10" fillId="0" borderId="0" xfId="0" applyNumberFormat="1" applyFont="1" applyFill="1" applyBorder="1" applyAlignment="1" applyProtection="1">
      <alignment vertical="top" wrapText="1"/>
    </xf>
    <xf numFmtId="0" fontId="10" fillId="0" borderId="1" xfId="0" applyNumberFormat="1" applyFont="1" applyFill="1" applyBorder="1" applyAlignment="1" applyProtection="1">
      <alignment vertical="top" wrapText="1"/>
    </xf>
    <xf numFmtId="2" fontId="4" fillId="0" borderId="2" xfId="0" applyNumberFormat="1" applyFont="1" applyFill="1" applyBorder="1" applyAlignment="1" applyProtection="1">
      <alignment horizontal="right" wrapText="1"/>
    </xf>
    <xf numFmtId="166" fontId="4" fillId="0" borderId="2" xfId="15" applyNumberFormat="1" applyFont="1" applyFill="1" applyBorder="1" applyAlignment="1" applyProtection="1">
      <alignment horizontal="center" wrapText="1"/>
    </xf>
    <xf numFmtId="4" fontId="4" fillId="0" borderId="2" xfId="15" applyNumberFormat="1" applyFont="1" applyFill="1" applyBorder="1" applyAlignment="1" applyProtection="1">
      <alignment horizontal="right" wrapText="1"/>
    </xf>
    <xf numFmtId="166" fontId="4" fillId="0" borderId="0" xfId="15" applyNumberFormat="1" applyFont="1" applyFill="1" applyBorder="1" applyAlignment="1" applyProtection="1">
      <alignment horizontal="center" vertical="top" wrapText="1"/>
    </xf>
    <xf numFmtId="166" fontId="4" fillId="0" borderId="0" xfId="15" applyNumberFormat="1" applyFont="1" applyFill="1" applyBorder="1" applyAlignment="1" applyProtection="1">
      <alignment horizontal="center" wrapText="1"/>
    </xf>
    <xf numFmtId="4" fontId="4" fillId="0" borderId="0" xfId="15" applyNumberFormat="1" applyFont="1" applyFill="1" applyBorder="1" applyAlignment="1" applyProtection="1">
      <alignment horizontal="right" wrapText="1"/>
    </xf>
    <xf numFmtId="166" fontId="4" fillId="0" borderId="1" xfId="15" applyNumberFormat="1" applyFont="1" applyFill="1" applyBorder="1" applyAlignment="1" applyProtection="1">
      <alignment horizontal="center" vertical="top" wrapText="1"/>
    </xf>
    <xf numFmtId="0" fontId="4" fillId="0" borderId="1" xfId="15" applyNumberFormat="1" applyFont="1" applyFill="1" applyBorder="1" applyAlignment="1" applyProtection="1">
      <alignment horizontal="left" vertical="top" wrapText="1"/>
    </xf>
    <xf numFmtId="166" fontId="4" fillId="0" borderId="1" xfId="15" applyNumberFormat="1" applyFont="1" applyFill="1" applyBorder="1" applyAlignment="1" applyProtection="1">
      <alignment horizontal="center" wrapText="1"/>
    </xf>
    <xf numFmtId="166" fontId="6" fillId="0" borderId="1" xfId="15" applyNumberFormat="1" applyFont="1" applyFill="1" applyBorder="1" applyAlignment="1" applyProtection="1">
      <alignment horizontal="center" vertical="top" wrapText="1"/>
    </xf>
    <xf numFmtId="0" fontId="6" fillId="3" borderId="0" xfId="0" applyFont="1" applyFill="1" applyBorder="1" applyAlignment="1" applyProtection="1">
      <alignment vertical="top" wrapText="1"/>
    </xf>
    <xf numFmtId="2" fontId="4" fillId="3" borderId="0" xfId="0" applyNumberFormat="1" applyFont="1" applyFill="1" applyBorder="1" applyAlignment="1" applyProtection="1">
      <alignment horizontal="right" wrapText="1"/>
    </xf>
    <xf numFmtId="2" fontId="4" fillId="0" borderId="0" xfId="0" applyNumberFormat="1" applyFont="1" applyBorder="1" applyAlignment="1" applyProtection="1">
      <alignment horizontal="right"/>
    </xf>
    <xf numFmtId="4" fontId="4" fillId="0" borderId="0" xfId="0" applyNumberFormat="1" applyFont="1" applyBorder="1" applyAlignment="1" applyProtection="1">
      <alignment horizontal="right" wrapText="1"/>
    </xf>
    <xf numFmtId="4" fontId="4" fillId="0" borderId="1" xfId="0" applyNumberFormat="1" applyFont="1" applyBorder="1" applyAlignment="1" applyProtection="1">
      <alignment horizontal="right" wrapText="1"/>
    </xf>
    <xf numFmtId="49" fontId="6" fillId="0" borderId="0" xfId="0" applyNumberFormat="1" applyFont="1" applyBorder="1" applyAlignment="1" applyProtection="1">
      <alignment horizontal="center" vertical="top"/>
    </xf>
    <xf numFmtId="0" fontId="4" fillId="0" borderId="0" xfId="0" applyFont="1" applyBorder="1" applyAlignment="1" applyProtection="1"/>
    <xf numFmtId="0" fontId="4" fillId="0" borderId="0" xfId="0" applyNumberFormat="1" applyFont="1" applyBorder="1" applyAlignment="1" applyProtection="1">
      <alignment wrapText="1"/>
    </xf>
    <xf numFmtId="4" fontId="4" fillId="0" borderId="2" xfId="0" applyNumberFormat="1" applyFont="1" applyBorder="1" applyAlignment="1" applyProtection="1">
      <alignment horizontal="right" wrapText="1"/>
    </xf>
    <xf numFmtId="4" fontId="4" fillId="0" borderId="2" xfId="0" applyNumberFormat="1" applyFont="1" applyBorder="1" applyAlignment="1" applyProtection="1">
      <alignment horizontal="right" wrapText="1"/>
      <protection locked="0"/>
    </xf>
    <xf numFmtId="4" fontId="4" fillId="0" borderId="0" xfId="0" applyNumberFormat="1" applyFont="1" applyBorder="1" applyAlignment="1" applyProtection="1">
      <alignment horizontal="right" wrapText="1"/>
      <protection locked="0"/>
    </xf>
    <xf numFmtId="4" fontId="4" fillId="0" borderId="1" xfId="0" applyNumberFormat="1" applyFont="1" applyBorder="1" applyAlignment="1" applyProtection="1">
      <alignment horizontal="right" wrapText="1"/>
      <protection locked="0"/>
    </xf>
    <xf numFmtId="2" fontId="4" fillId="0" borderId="1" xfId="0" applyNumberFormat="1" applyFont="1" applyFill="1" applyBorder="1" applyAlignment="1" applyProtection="1">
      <alignment horizontal="center" wrapText="1"/>
    </xf>
    <xf numFmtId="2" fontId="4" fillId="0" borderId="2" xfId="0" applyNumberFormat="1" applyFont="1" applyFill="1" applyBorder="1" applyAlignment="1" applyProtection="1">
      <alignment horizontal="center" wrapText="1"/>
    </xf>
    <xf numFmtId="2" fontId="4" fillId="0" borderId="0" xfId="0" applyNumberFormat="1" applyFont="1" applyFill="1" applyBorder="1" applyAlignment="1" applyProtection="1">
      <alignment horizontal="center" wrapText="1"/>
    </xf>
    <xf numFmtId="49" fontId="6" fillId="0" borderId="1" xfId="0" applyNumberFormat="1" applyFont="1" applyFill="1" applyBorder="1" applyAlignment="1" applyProtection="1">
      <alignment horizontal="center" vertical="top" wrapText="1"/>
    </xf>
    <xf numFmtId="0" fontId="6" fillId="0" borderId="1" xfId="0" applyFont="1" applyFill="1" applyBorder="1" applyAlignment="1" applyProtection="1">
      <alignment vertical="top" wrapText="1"/>
    </xf>
    <xf numFmtId="165" fontId="4" fillId="3" borderId="0" xfId="0" applyNumberFormat="1" applyFont="1" applyFill="1" applyBorder="1" applyAlignment="1" applyProtection="1">
      <alignment horizontal="right" vertical="center"/>
      <protection locked="0"/>
    </xf>
    <xf numFmtId="166" fontId="4" fillId="0" borderId="2" xfId="15" applyNumberFormat="1" applyFont="1" applyFill="1" applyBorder="1" applyAlignment="1" applyProtection="1">
      <alignment horizontal="center" vertical="top" wrapText="1"/>
    </xf>
    <xf numFmtId="166" fontId="21" fillId="0" borderId="1" xfId="15" applyNumberFormat="1" applyFont="1" applyFill="1" applyBorder="1" applyAlignment="1" applyProtection="1">
      <alignment horizontal="center" vertical="top" wrapText="1"/>
    </xf>
    <xf numFmtId="49" fontId="4" fillId="0" borderId="0" xfId="0" applyNumberFormat="1" applyFont="1" applyBorder="1" applyAlignment="1" applyProtection="1">
      <alignment horizontal="center" vertical="top"/>
    </xf>
    <xf numFmtId="49" fontId="6" fillId="0" borderId="1" xfId="0" applyNumberFormat="1" applyFont="1" applyBorder="1" applyAlignment="1" applyProtection="1">
      <alignment horizontal="center" vertical="top"/>
    </xf>
    <xf numFmtId="49" fontId="6" fillId="0" borderId="1" xfId="0" applyNumberFormat="1" applyFont="1" applyBorder="1" applyAlignment="1" applyProtection="1">
      <alignment horizontal="center" vertical="top" wrapText="1"/>
    </xf>
    <xf numFmtId="4" fontId="4" fillId="0" borderId="1" xfId="0" applyNumberFormat="1" applyFont="1" applyFill="1" applyBorder="1" applyAlignment="1" applyProtection="1">
      <alignment horizontal="right" wrapText="1"/>
    </xf>
    <xf numFmtId="4" fontId="4" fillId="0" borderId="0" xfId="0" applyNumberFormat="1" applyFont="1" applyFill="1" applyBorder="1" applyAlignment="1" applyProtection="1">
      <alignment horizontal="right" wrapText="1"/>
    </xf>
    <xf numFmtId="165" fontId="4" fillId="0" borderId="2" xfId="15"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vertical="top" wrapText="1"/>
    </xf>
    <xf numFmtId="166" fontId="4" fillId="0" borderId="2" xfId="15" applyNumberFormat="1" applyFont="1" applyFill="1" applyBorder="1" applyAlignment="1" applyProtection="1">
      <alignment horizontal="left" wrapText="1"/>
    </xf>
    <xf numFmtId="4" fontId="4" fillId="0" borderId="2" xfId="15" applyNumberFormat="1" applyFont="1" applyFill="1" applyBorder="1" applyAlignment="1" applyProtection="1">
      <alignment horizontal="left" wrapText="1"/>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protection locked="0"/>
    </xf>
    <xf numFmtId="2" fontId="4" fillId="0" borderId="4" xfId="0" applyNumberFormat="1" applyFont="1" applyBorder="1" applyAlignment="1" applyProtection="1">
      <alignment horizontal="right" wrapText="1"/>
    </xf>
    <xf numFmtId="2" fontId="4" fillId="0" borderId="4" xfId="0" applyNumberFormat="1" applyFont="1" applyBorder="1" applyAlignment="1" applyProtection="1">
      <alignment vertical="top" wrapText="1"/>
    </xf>
    <xf numFmtId="0" fontId="6" fillId="2" borderId="0" xfId="0" applyFont="1" applyFill="1" applyBorder="1" applyAlignment="1" applyProtection="1">
      <alignment vertical="top" wrapText="1"/>
    </xf>
    <xf numFmtId="0" fontId="19" fillId="0" borderId="0" xfId="0" applyFont="1" applyAlignment="1" applyProtection="1">
      <alignment horizontal="center"/>
    </xf>
    <xf numFmtId="0" fontId="0" fillId="0" borderId="0" xfId="0" applyAlignment="1" applyProtection="1"/>
    <xf numFmtId="2" fontId="4" fillId="0" borderId="0" xfId="0" applyNumberFormat="1" applyFont="1" applyAlignment="1" applyProtection="1">
      <alignment horizontal="right"/>
    </xf>
    <xf numFmtId="0" fontId="6" fillId="0" borderId="0" xfId="0" applyFont="1" applyAlignment="1" applyProtection="1"/>
    <xf numFmtId="0" fontId="19" fillId="3" borderId="0" xfId="0" applyFont="1" applyFill="1" applyAlignment="1" applyProtection="1">
      <alignment horizontal="center"/>
    </xf>
    <xf numFmtId="0" fontId="6" fillId="3" borderId="0" xfId="0" applyFont="1" applyFill="1" applyAlignment="1" applyProtection="1"/>
    <xf numFmtId="0" fontId="23" fillId="4" borderId="0" xfId="0" applyFont="1" applyFill="1" applyAlignment="1" applyProtection="1">
      <alignment horizontal="center" vertical="top"/>
    </xf>
    <xf numFmtId="0" fontId="23" fillId="4" borderId="0" xfId="0" applyFont="1" applyFill="1" applyAlignment="1" applyProtection="1">
      <alignment horizontal="justify" vertical="top"/>
    </xf>
    <xf numFmtId="2" fontId="23" fillId="4" borderId="0" xfId="0" applyNumberFormat="1" applyFont="1" applyFill="1" applyAlignment="1" applyProtection="1">
      <alignment horizontal="right"/>
    </xf>
    <xf numFmtId="4" fontId="23" fillId="4" borderId="0" xfId="0" applyNumberFormat="1" applyFont="1" applyFill="1" applyAlignment="1" applyProtection="1">
      <alignment horizontal="center"/>
    </xf>
    <xf numFmtId="0" fontId="23" fillId="0" borderId="0" xfId="0" applyFont="1" applyAlignment="1" applyProtection="1">
      <alignment horizontal="center" vertical="top"/>
    </xf>
    <xf numFmtId="0" fontId="23" fillId="0" borderId="0" xfId="0" applyFont="1" applyAlignment="1" applyProtection="1">
      <alignment horizontal="justify" vertical="top"/>
    </xf>
    <xf numFmtId="2" fontId="23" fillId="0" borderId="0" xfId="0" applyNumberFormat="1" applyFont="1" applyAlignment="1" applyProtection="1">
      <alignment horizontal="right"/>
    </xf>
    <xf numFmtId="4" fontId="23" fillId="0" borderId="0" xfId="0" applyNumberFormat="1" applyFont="1" applyAlignment="1" applyProtection="1">
      <alignment horizontal="center"/>
    </xf>
    <xf numFmtId="0" fontId="0" fillId="2" borderId="0" xfId="0" applyFill="1" applyAlignment="1" applyProtection="1">
      <alignment horizontal="center"/>
    </xf>
    <xf numFmtId="0" fontId="0" fillId="2" borderId="0" xfId="0" applyFill="1" applyProtection="1"/>
    <xf numFmtId="49" fontId="27" fillId="0" borderId="2" xfId="0" applyNumberFormat="1" applyFont="1" applyFill="1" applyBorder="1" applyAlignment="1" applyProtection="1">
      <alignment horizontal="center" vertical="top"/>
    </xf>
    <xf numFmtId="2" fontId="4" fillId="0" borderId="2" xfId="0" applyNumberFormat="1" applyFont="1" applyBorder="1" applyAlignment="1" applyProtection="1">
      <alignment horizontal="justify" wrapText="1"/>
    </xf>
    <xf numFmtId="0" fontId="27" fillId="0" borderId="2" xfId="0" applyFont="1" applyBorder="1" applyAlignment="1" applyProtection="1">
      <alignment horizontal="center"/>
    </xf>
    <xf numFmtId="1" fontId="27" fillId="0" borderId="2" xfId="0" applyNumberFormat="1" applyFont="1" applyBorder="1" applyAlignment="1" applyProtection="1">
      <alignment horizontal="center"/>
    </xf>
    <xf numFmtId="0" fontId="28" fillId="0" borderId="0" xfId="0" applyFont="1" applyBorder="1" applyAlignment="1" applyProtection="1">
      <alignment horizontal="center" vertical="justify" wrapText="1"/>
    </xf>
    <xf numFmtId="49" fontId="4" fillId="0" borderId="0" xfId="0" quotePrefix="1" applyNumberFormat="1" applyFont="1" applyBorder="1" applyAlignment="1" applyProtection="1">
      <alignment horizontal="justify" vertical="justify" wrapText="1"/>
    </xf>
    <xf numFmtId="0" fontId="27" fillId="0" borderId="0" xfId="0" applyFont="1" applyBorder="1" applyAlignment="1" applyProtection="1">
      <alignment horizontal="center"/>
    </xf>
    <xf numFmtId="1" fontId="27" fillId="0" borderId="0" xfId="0" applyNumberFormat="1" applyFont="1" applyBorder="1" applyAlignment="1" applyProtection="1">
      <alignment horizontal="center"/>
    </xf>
    <xf numFmtId="49" fontId="4" fillId="0" borderId="0" xfId="0" applyNumberFormat="1" applyFont="1" applyBorder="1" applyAlignment="1" applyProtection="1">
      <alignment horizontal="justify" vertical="justify" wrapText="1"/>
    </xf>
    <xf numFmtId="49" fontId="4" fillId="0" borderId="0" xfId="0" applyNumberFormat="1" applyFont="1" applyBorder="1" applyAlignment="1" applyProtection="1">
      <alignment horizontal="left" vertical="top" wrapText="1"/>
    </xf>
    <xf numFmtId="49" fontId="27" fillId="0" borderId="1" xfId="0" applyNumberFormat="1" applyFont="1" applyFill="1" applyBorder="1" applyAlignment="1" applyProtection="1">
      <alignment horizontal="center" vertical="top"/>
    </xf>
    <xf numFmtId="0" fontId="12" fillId="0" borderId="1" xfId="0" applyFont="1" applyBorder="1" applyAlignment="1" applyProtection="1">
      <alignment horizontal="justify" vertical="top"/>
    </xf>
    <xf numFmtId="0" fontId="27" fillId="0" borderId="1" xfId="0" applyFont="1" applyBorder="1" applyAlignment="1" applyProtection="1">
      <alignment horizontal="center"/>
    </xf>
    <xf numFmtId="49" fontId="27" fillId="0" borderId="0" xfId="0" applyNumberFormat="1" applyFont="1" applyFill="1" applyAlignment="1" applyProtection="1">
      <alignment horizontal="center" vertical="top"/>
    </xf>
    <xf numFmtId="2" fontId="4" fillId="0" borderId="0" xfId="0" applyNumberFormat="1" applyFont="1" applyAlignment="1" applyProtection="1">
      <alignment horizontal="justify" wrapText="1"/>
    </xf>
    <xf numFmtId="49" fontId="4" fillId="0" borderId="0" xfId="0" quotePrefix="1" applyNumberFormat="1" applyFont="1" applyAlignment="1" applyProtection="1">
      <alignment horizontal="justify" vertical="justify" wrapText="1"/>
    </xf>
    <xf numFmtId="0" fontId="28" fillId="0" borderId="0" xfId="0" quotePrefix="1" applyFont="1" applyAlignment="1" applyProtection="1">
      <alignment horizontal="center"/>
    </xf>
    <xf numFmtId="49" fontId="24" fillId="0" borderId="0" xfId="0" quotePrefix="1" applyNumberFormat="1" applyFont="1" applyAlignment="1" applyProtection="1">
      <alignment horizontal="center"/>
    </xf>
    <xf numFmtId="49" fontId="24" fillId="0" borderId="0" xfId="0" applyNumberFormat="1" applyFont="1" applyAlignment="1" applyProtection="1">
      <alignment horizontal="center"/>
    </xf>
    <xf numFmtId="0" fontId="28" fillId="0" borderId="0" xfId="0" applyFont="1" applyAlignment="1" applyProtection="1">
      <alignment horizontal="center"/>
    </xf>
    <xf numFmtId="0" fontId="4" fillId="0" borderId="0" xfId="0" applyFont="1" applyProtection="1"/>
    <xf numFmtId="0" fontId="12" fillId="0" borderId="0" xfId="0" applyFont="1" applyBorder="1" applyAlignment="1" applyProtection="1">
      <alignment horizontal="justify" vertical="top"/>
    </xf>
    <xf numFmtId="0" fontId="27" fillId="0" borderId="0" xfId="0" applyFont="1" applyAlignment="1" applyProtection="1">
      <alignment horizontal="center"/>
    </xf>
    <xf numFmtId="2" fontId="4" fillId="0" borderId="2" xfId="0" applyNumberFormat="1" applyFont="1" applyBorder="1" applyAlignment="1" applyProtection="1">
      <alignment horizontal="justify" vertical="justify" wrapText="1"/>
    </xf>
    <xf numFmtId="0" fontId="31" fillId="0" borderId="2" xfId="0" applyFont="1" applyBorder="1" applyAlignment="1" applyProtection="1">
      <alignment horizontal="justify" vertical="justify" wrapText="1"/>
    </xf>
    <xf numFmtId="49" fontId="4" fillId="0" borderId="2" xfId="0" applyNumberFormat="1" applyFont="1" applyBorder="1" applyAlignment="1" applyProtection="1">
      <alignment horizontal="center" vertical="justify" wrapText="1"/>
    </xf>
    <xf numFmtId="0" fontId="31" fillId="0" borderId="0" xfId="0" applyFont="1" applyBorder="1" applyAlignment="1" applyProtection="1">
      <alignment horizontal="center" vertical="justify" wrapText="1"/>
    </xf>
    <xf numFmtId="0" fontId="31" fillId="0" borderId="0" xfId="0" applyFont="1" applyBorder="1" applyAlignment="1" applyProtection="1">
      <alignment horizontal="justify" vertical="justify" wrapText="1"/>
    </xf>
    <xf numFmtId="49" fontId="4" fillId="0" borderId="0" xfId="0" applyNumberFormat="1" applyFont="1" applyBorder="1" applyAlignment="1" applyProtection="1">
      <alignment horizontal="center" vertical="justify" wrapText="1"/>
    </xf>
    <xf numFmtId="49" fontId="4" fillId="0" borderId="0" xfId="0" quotePrefix="1" applyNumberFormat="1" applyFont="1" applyBorder="1" applyAlignment="1" applyProtection="1">
      <alignment horizontal="center" vertical="justify" wrapText="1"/>
    </xf>
    <xf numFmtId="49" fontId="4" fillId="0" borderId="0" xfId="0" quotePrefix="1" applyNumberFormat="1" applyFont="1" applyBorder="1" applyAlignment="1" applyProtection="1">
      <alignment horizontal="justify"/>
    </xf>
    <xf numFmtId="0" fontId="4" fillId="0" borderId="0" xfId="0" applyFont="1" applyAlignment="1" applyProtection="1">
      <alignment horizontal="justify" vertical="top" wrapText="1"/>
    </xf>
    <xf numFmtId="1" fontId="27" fillId="0" borderId="0" xfId="0" applyNumberFormat="1" applyFont="1" applyAlignment="1" applyProtection="1">
      <alignment horizontal="center"/>
    </xf>
    <xf numFmtId="0" fontId="4" fillId="0" borderId="0" xfId="0" quotePrefix="1" applyFont="1" applyAlignment="1" applyProtection="1">
      <alignment horizontal="justify" vertical="justify" wrapText="1"/>
    </xf>
    <xf numFmtId="0" fontId="31" fillId="0" borderId="0" xfId="13" quotePrefix="1" applyFont="1" applyAlignment="1" applyProtection="1">
      <alignment horizontal="justify" vertical="justify" wrapText="1"/>
    </xf>
    <xf numFmtId="0" fontId="31" fillId="0" borderId="0" xfId="0" quotePrefix="1" applyFont="1" applyAlignment="1" applyProtection="1">
      <alignment horizontal="justify" vertical="justify" wrapText="1"/>
    </xf>
    <xf numFmtId="49" fontId="4" fillId="0" borderId="0" xfId="0" applyNumberFormat="1" applyFont="1" applyProtection="1"/>
    <xf numFmtId="0" fontId="4" fillId="0" borderId="2" xfId="0" applyFont="1" applyBorder="1" applyAlignment="1" applyProtection="1">
      <alignment horizontal="justify" vertical="justify" wrapText="1"/>
    </xf>
    <xf numFmtId="0" fontId="28" fillId="0" borderId="2" xfId="0" applyFont="1" applyBorder="1" applyAlignment="1" applyProtection="1">
      <alignment horizontal="justify" vertical="justify" wrapText="1"/>
    </xf>
    <xf numFmtId="0" fontId="28" fillId="0" borderId="2" xfId="0" quotePrefix="1" applyFont="1" applyBorder="1" applyAlignment="1" applyProtection="1">
      <alignment horizontal="center" vertical="justify" wrapText="1"/>
    </xf>
    <xf numFmtId="0" fontId="4" fillId="0" borderId="0" xfId="0" quotePrefix="1" applyFont="1" applyBorder="1" applyAlignment="1" applyProtection="1">
      <alignment horizontal="justify" vertical="justify" wrapText="1"/>
    </xf>
    <xf numFmtId="0" fontId="28" fillId="0" borderId="0" xfId="0" applyFont="1" applyBorder="1" applyAlignment="1" applyProtection="1">
      <alignment horizontal="justify" vertical="justify" wrapText="1"/>
    </xf>
    <xf numFmtId="0" fontId="28" fillId="0" borderId="0" xfId="0" quotePrefix="1" applyFont="1" applyBorder="1" applyAlignment="1" applyProtection="1">
      <alignment horizontal="center" vertical="justify" wrapText="1"/>
    </xf>
    <xf numFmtId="0" fontId="31" fillId="0" borderId="0" xfId="13" quotePrefix="1" applyFont="1" applyBorder="1" applyAlignment="1" applyProtection="1">
      <alignment horizontal="justify" vertical="justify" wrapText="1"/>
    </xf>
    <xf numFmtId="0" fontId="31" fillId="0" borderId="0" xfId="0" quotePrefix="1" applyFont="1" applyBorder="1" applyAlignment="1" applyProtection="1">
      <alignment horizontal="justify" vertical="justify" wrapText="1"/>
    </xf>
    <xf numFmtId="49" fontId="4" fillId="0" borderId="0" xfId="0" applyNumberFormat="1" applyFont="1" applyBorder="1" applyProtection="1"/>
    <xf numFmtId="49" fontId="27" fillId="0" borderId="0" xfId="0" applyNumberFormat="1" applyFont="1" applyFill="1" applyBorder="1" applyAlignment="1" applyProtection="1">
      <alignment horizontal="center" vertical="top"/>
    </xf>
    <xf numFmtId="0" fontId="31" fillId="0" borderId="0" xfId="0" applyFont="1" applyBorder="1" applyAlignment="1" applyProtection="1">
      <alignment horizontal="center" vertical="center" wrapText="1"/>
    </xf>
    <xf numFmtId="0" fontId="31" fillId="0" borderId="0" xfId="0" applyNumberFormat="1" applyFont="1" applyBorder="1" applyAlignment="1" applyProtection="1">
      <alignment horizontal="justify" vertical="center" wrapText="1"/>
    </xf>
    <xf numFmtId="0" fontId="31" fillId="0" borderId="0" xfId="0" applyFont="1" applyBorder="1" applyAlignment="1" applyProtection="1">
      <alignment horizontal="justify" vertical="center" wrapText="1"/>
    </xf>
    <xf numFmtId="0" fontId="4" fillId="0" borderId="0" xfId="0" quotePrefix="1" applyFont="1" applyBorder="1" applyAlignment="1" applyProtection="1">
      <alignment horizontal="center" vertical="center" wrapText="1"/>
    </xf>
    <xf numFmtId="0" fontId="4" fillId="0" borderId="0" xfId="0" quotePrefix="1" applyFont="1" applyBorder="1" applyAlignment="1" applyProtection="1">
      <alignment horizontal="justify" vertical="center"/>
    </xf>
    <xf numFmtId="0" fontId="31" fillId="0" borderId="0" xfId="0" quotePrefix="1" applyFont="1" applyBorder="1" applyAlignment="1" applyProtection="1">
      <alignment horizontal="center" vertical="center" wrapText="1"/>
    </xf>
    <xf numFmtId="0" fontId="31" fillId="0" borderId="0" xfId="13" quotePrefix="1" applyFont="1" applyBorder="1" applyAlignment="1" applyProtection="1">
      <alignment horizontal="justify" vertical="center" wrapText="1"/>
    </xf>
    <xf numFmtId="0" fontId="31" fillId="0" borderId="0" xfId="0" quotePrefix="1" applyFont="1" applyBorder="1" applyAlignment="1" applyProtection="1">
      <alignment horizontal="justify" vertical="center" wrapText="1"/>
    </xf>
    <xf numFmtId="0" fontId="31" fillId="0" borderId="0" xfId="0" quotePrefix="1" applyFont="1" applyBorder="1" applyAlignment="1" applyProtection="1">
      <alignment horizontal="justify" vertical="center"/>
    </xf>
    <xf numFmtId="49" fontId="24" fillId="0" borderId="1" xfId="0" applyNumberFormat="1" applyFont="1" applyBorder="1" applyAlignment="1" applyProtection="1">
      <alignment horizontal="center" vertical="center"/>
    </xf>
    <xf numFmtId="0" fontId="8" fillId="0" borderId="1" xfId="0" applyFont="1" applyBorder="1" applyAlignment="1" applyProtection="1">
      <alignment horizontal="left" vertical="center"/>
    </xf>
    <xf numFmtId="0" fontId="34" fillId="0" borderId="1" xfId="0" applyFont="1" applyBorder="1" applyAlignment="1" applyProtection="1">
      <alignment horizontal="left" vertical="center"/>
    </xf>
    <xf numFmtId="49" fontId="4" fillId="0" borderId="0" xfId="0" applyNumberFormat="1" applyFont="1" applyFill="1" applyAlignment="1" applyProtection="1">
      <alignment horizontal="center" vertical="top"/>
    </xf>
    <xf numFmtId="0" fontId="8" fillId="0" borderId="0" xfId="0" applyFont="1" applyAlignment="1" applyProtection="1">
      <alignment horizontal="justify" vertical="top"/>
    </xf>
    <xf numFmtId="0" fontId="4" fillId="0" borderId="0" xfId="0" applyFont="1" applyAlignment="1" applyProtection="1">
      <alignment horizontal="center" vertical="top"/>
    </xf>
    <xf numFmtId="49" fontId="4" fillId="0" borderId="2" xfId="0" applyNumberFormat="1" applyFont="1" applyFill="1" applyBorder="1" applyAlignment="1" applyProtection="1">
      <alignment horizontal="center" vertical="top"/>
    </xf>
    <xf numFmtId="0" fontId="8" fillId="0" borderId="2" xfId="14" applyFont="1" applyBorder="1" applyAlignment="1" applyProtection="1">
      <alignment horizontal="justify" vertical="top"/>
    </xf>
    <xf numFmtId="0" fontId="6" fillId="0" borderId="2" xfId="0" applyFont="1" applyBorder="1" applyAlignment="1" applyProtection="1">
      <alignment horizontal="left" vertical="top" wrapText="1"/>
    </xf>
    <xf numFmtId="0" fontId="4" fillId="0" borderId="2" xfId="0" applyFont="1" applyBorder="1" applyAlignment="1" applyProtection="1">
      <alignment horizontal="center" vertical="top"/>
    </xf>
    <xf numFmtId="49" fontId="4" fillId="0" borderId="0" xfId="0" applyNumberFormat="1" applyFont="1" applyFill="1" applyBorder="1" applyAlignment="1" applyProtection="1">
      <alignment horizontal="center" vertical="top"/>
    </xf>
    <xf numFmtId="0" fontId="4" fillId="0" borderId="0" xfId="0" applyFont="1" applyBorder="1" applyAlignment="1" applyProtection="1">
      <alignment horizontal="justify" vertical="top"/>
    </xf>
    <xf numFmtId="0" fontId="4" fillId="0" borderId="0" xfId="0" applyFont="1" applyBorder="1" applyAlignment="1" applyProtection="1">
      <alignment horizontal="center" vertical="top"/>
    </xf>
    <xf numFmtId="1" fontId="4" fillId="0" borderId="0" xfId="0" applyNumberFormat="1" applyFont="1" applyBorder="1" applyAlignment="1" applyProtection="1">
      <alignment horizontal="center" vertical="center"/>
    </xf>
    <xf numFmtId="49" fontId="4" fillId="0" borderId="1" xfId="0" applyNumberFormat="1" applyFont="1" applyFill="1" applyBorder="1" applyAlignment="1" applyProtection="1">
      <alignment horizontal="center" vertical="top"/>
    </xf>
    <xf numFmtId="0" fontId="4" fillId="0" borderId="1" xfId="0" applyFont="1" applyBorder="1" applyAlignment="1" applyProtection="1">
      <alignment horizontal="justify" vertical="top"/>
    </xf>
    <xf numFmtId="0" fontId="4" fillId="0" borderId="1" xfId="0" applyFont="1" applyBorder="1" applyAlignment="1" applyProtection="1">
      <alignment horizontal="center" vertical="top"/>
    </xf>
    <xf numFmtId="1" fontId="4" fillId="0" borderId="1" xfId="0" applyNumberFormat="1" applyFont="1" applyBorder="1" applyAlignment="1" applyProtection="1">
      <alignment horizontal="center" vertical="center"/>
    </xf>
    <xf numFmtId="0" fontId="8" fillId="0" borderId="0" xfId="0" applyFont="1" applyAlignment="1" applyProtection="1">
      <alignment horizontal="justify" vertical="top" wrapText="1"/>
    </xf>
    <xf numFmtId="1" fontId="4" fillId="0" borderId="0" xfId="0" applyNumberFormat="1" applyFont="1" applyAlignment="1" applyProtection="1">
      <alignment horizontal="center" vertical="center"/>
    </xf>
    <xf numFmtId="9" fontId="4" fillId="0" borderId="0" xfId="16" applyFont="1" applyFill="1" applyAlignment="1" applyProtection="1">
      <alignment horizontal="center" vertical="top"/>
    </xf>
    <xf numFmtId="9" fontId="4" fillId="0" borderId="0" xfId="16" applyFont="1" applyAlignment="1" applyProtection="1">
      <alignment horizontal="justify" vertical="top"/>
    </xf>
    <xf numFmtId="9" fontId="4" fillId="0" borderId="0" xfId="16" applyFont="1" applyAlignment="1" applyProtection="1">
      <alignment horizontal="center" vertical="top"/>
    </xf>
    <xf numFmtId="3" fontId="4" fillId="0" borderId="0" xfId="16" applyNumberFormat="1" applyFont="1" applyAlignment="1" applyProtection="1">
      <alignment horizontal="center" vertical="center"/>
    </xf>
    <xf numFmtId="0" fontId="8" fillId="0" borderId="2" xfId="0" applyFont="1" applyBorder="1" applyAlignment="1" applyProtection="1">
      <alignment horizontal="justify" vertical="top"/>
    </xf>
    <xf numFmtId="1" fontId="4" fillId="0" borderId="2" xfId="0" applyNumberFormat="1" applyFont="1" applyBorder="1" applyAlignment="1" applyProtection="1">
      <alignment horizontal="center" vertical="center"/>
    </xf>
    <xf numFmtId="49" fontId="8" fillId="0" borderId="2" xfId="0" applyNumberFormat="1" applyFont="1" applyFill="1" applyBorder="1" applyAlignment="1" applyProtection="1">
      <alignment horizontal="center" vertical="top"/>
    </xf>
    <xf numFmtId="0" fontId="4" fillId="0" borderId="2" xfId="0" applyFont="1" applyBorder="1" applyAlignment="1" applyProtection="1">
      <alignment horizontal="justify"/>
    </xf>
    <xf numFmtId="0" fontId="8" fillId="0" borderId="2" xfId="0" applyFont="1" applyBorder="1" applyAlignment="1" applyProtection="1">
      <alignment horizontal="center"/>
    </xf>
    <xf numFmtId="1" fontId="8" fillId="0" borderId="2" xfId="0" applyNumberFormat="1" applyFont="1" applyBorder="1" applyAlignment="1" applyProtection="1">
      <alignment horizontal="center"/>
    </xf>
    <xf numFmtId="49" fontId="8" fillId="0" borderId="1" xfId="0" applyNumberFormat="1" applyFont="1" applyFill="1" applyBorder="1" applyAlignment="1" applyProtection="1">
      <alignment horizontal="center" vertical="top"/>
    </xf>
    <xf numFmtId="0" fontId="4" fillId="0" borderId="1" xfId="0" applyFont="1" applyBorder="1" applyAlignment="1" applyProtection="1">
      <alignment horizontal="justify"/>
    </xf>
    <xf numFmtId="0" fontId="4" fillId="0" borderId="1" xfId="0" applyFont="1" applyBorder="1" applyAlignment="1" applyProtection="1">
      <alignment horizontal="center"/>
    </xf>
    <xf numFmtId="0" fontId="4" fillId="0" borderId="0" xfId="0" applyFont="1" applyAlignment="1" applyProtection="1">
      <alignment horizontal="justify" vertical="top"/>
    </xf>
    <xf numFmtId="0" fontId="6" fillId="0" borderId="0" xfId="0" applyFont="1" applyAlignment="1" applyProtection="1">
      <alignment horizontal="left" vertical="top" wrapText="1"/>
    </xf>
    <xf numFmtId="49" fontId="4" fillId="0" borderId="2" xfId="0" applyNumberFormat="1" applyFont="1" applyBorder="1" applyAlignment="1" applyProtection="1">
      <alignment horizontal="center" vertical="top"/>
    </xf>
    <xf numFmtId="0" fontId="37" fillId="0" borderId="1" xfId="0" applyFont="1" applyFill="1" applyBorder="1" applyAlignment="1" applyProtection="1">
      <alignment horizontal="center" vertical="top" wrapText="1"/>
    </xf>
    <xf numFmtId="0" fontId="40" fillId="0" borderId="0" xfId="0" applyFont="1" applyBorder="1" applyAlignment="1" applyProtection="1">
      <alignment horizontal="center"/>
    </xf>
    <xf numFmtId="49" fontId="39" fillId="0" borderId="0" xfId="0" applyNumberFormat="1" applyFont="1" applyBorder="1" applyAlignment="1" applyProtection="1">
      <alignment horizontal="center" vertical="center"/>
    </xf>
    <xf numFmtId="0" fontId="8" fillId="0" borderId="0" xfId="0" applyFont="1" applyAlignment="1" applyProtection="1">
      <alignment horizontal="center"/>
    </xf>
    <xf numFmtId="1" fontId="8" fillId="0" borderId="0" xfId="0" applyNumberFormat="1" applyFont="1" applyAlignment="1" applyProtection="1">
      <alignment horizontal="center"/>
    </xf>
    <xf numFmtId="0" fontId="4" fillId="0" borderId="2" xfId="0" applyFont="1" applyBorder="1" applyAlignment="1" applyProtection="1">
      <alignment horizontal="justify" vertical="top"/>
    </xf>
    <xf numFmtId="0" fontId="40" fillId="0" borderId="2" xfId="0" applyFont="1" applyBorder="1" applyAlignment="1" applyProtection="1">
      <alignment horizontal="justify"/>
    </xf>
    <xf numFmtId="0" fontId="40" fillId="0" borderId="2" xfId="0" applyFont="1" applyBorder="1" applyAlignment="1" applyProtection="1">
      <alignment horizontal="center"/>
    </xf>
    <xf numFmtId="49" fontId="39" fillId="0" borderId="1" xfId="0" applyNumberFormat="1" applyFont="1" applyBorder="1" applyAlignment="1" applyProtection="1">
      <alignment horizontal="center" vertical="center"/>
    </xf>
    <xf numFmtId="0" fontId="8" fillId="0" borderId="1" xfId="0" applyFont="1" applyBorder="1" applyAlignment="1" applyProtection="1">
      <alignment horizontal="center"/>
    </xf>
    <xf numFmtId="1" fontId="8" fillId="0" borderId="1" xfId="0" applyNumberFormat="1" applyFont="1" applyBorder="1" applyAlignment="1" applyProtection="1">
      <alignment horizontal="center"/>
    </xf>
    <xf numFmtId="49" fontId="8" fillId="0" borderId="0" xfId="0" applyNumberFormat="1" applyFont="1" applyFill="1" applyBorder="1" applyAlignment="1" applyProtection="1">
      <alignment horizontal="center" vertical="top"/>
    </xf>
    <xf numFmtId="0" fontId="4" fillId="0" borderId="0" xfId="0" applyFont="1" applyBorder="1" applyAlignment="1" applyProtection="1">
      <alignment horizontal="justify"/>
    </xf>
    <xf numFmtId="1" fontId="4" fillId="0" borderId="1" xfId="0" applyNumberFormat="1" applyFont="1" applyBorder="1" applyAlignment="1" applyProtection="1">
      <alignment horizontal="center" vertical="top"/>
    </xf>
    <xf numFmtId="0" fontId="8" fillId="0" borderId="1" xfId="0" applyFont="1" applyBorder="1" applyAlignment="1" applyProtection="1">
      <alignment horizontal="left" vertical="top" wrapText="1"/>
    </xf>
    <xf numFmtId="0" fontId="41" fillId="0" borderId="1" xfId="0" applyFont="1" applyBorder="1" applyAlignment="1" applyProtection="1">
      <alignment horizontal="center"/>
    </xf>
    <xf numFmtId="0" fontId="4" fillId="0" borderId="1" xfId="14" applyFont="1" applyBorder="1" applyAlignment="1" applyProtection="1">
      <alignment horizontal="center"/>
    </xf>
    <xf numFmtId="2" fontId="4" fillId="0" borderId="0" xfId="14" applyNumberFormat="1" applyFont="1" applyBorder="1" applyAlignment="1" applyProtection="1">
      <alignment horizontal="center" vertical="top"/>
    </xf>
    <xf numFmtId="0" fontId="8" fillId="0" borderId="0" xfId="0" applyFont="1" applyBorder="1" applyAlignment="1" applyProtection="1">
      <alignment horizontal="center"/>
    </xf>
    <xf numFmtId="0" fontId="4" fillId="0" borderId="0" xfId="14" applyFont="1" applyBorder="1" applyAlignment="1" applyProtection="1">
      <alignment horizontal="center"/>
    </xf>
    <xf numFmtId="0" fontId="4" fillId="0" borderId="1" xfId="14" applyFont="1" applyBorder="1" applyAlignment="1" applyProtection="1">
      <alignment horizontal="justify" vertical="top"/>
    </xf>
    <xf numFmtId="1" fontId="4" fillId="0" borderId="0" xfId="0" applyNumberFormat="1" applyFont="1" applyBorder="1" applyAlignment="1" applyProtection="1">
      <alignment horizontal="center" vertical="top"/>
    </xf>
    <xf numFmtId="0" fontId="8" fillId="0" borderId="0" xfId="14" applyFont="1" applyBorder="1" applyAlignment="1" applyProtection="1">
      <alignment horizontal="justify" vertical="top"/>
    </xf>
    <xf numFmtId="0" fontId="4" fillId="0" borderId="0" xfId="0" applyFont="1" applyAlignment="1" applyProtection="1">
      <alignment horizontal="center"/>
    </xf>
    <xf numFmtId="0" fontId="27" fillId="0" borderId="2" xfId="0" applyFont="1" applyBorder="1" applyAlignment="1" applyProtection="1">
      <alignment horizontal="justify" vertical="top"/>
    </xf>
    <xf numFmtId="0" fontId="27" fillId="0" borderId="2" xfId="0" applyFont="1" applyBorder="1" applyAlignment="1" applyProtection="1">
      <alignment horizontal="left" wrapText="1"/>
    </xf>
    <xf numFmtId="0" fontId="27" fillId="0" borderId="0" xfId="0" applyFont="1" applyBorder="1" applyAlignment="1" applyProtection="1">
      <alignment horizontal="justify" vertical="top"/>
    </xf>
    <xf numFmtId="1" fontId="8" fillId="0" borderId="0" xfId="0" applyNumberFormat="1" applyFont="1" applyBorder="1" applyAlignment="1" applyProtection="1">
      <alignment horizontal="center"/>
    </xf>
    <xf numFmtId="0" fontId="27" fillId="0" borderId="1" xfId="0" applyFont="1" applyBorder="1" applyAlignment="1" applyProtection="1">
      <alignment horizontal="justify" vertical="top"/>
    </xf>
    <xf numFmtId="0" fontId="4" fillId="0" borderId="1" xfId="0" applyFont="1" applyBorder="1" applyAlignment="1" applyProtection="1">
      <alignment horizontal="center" vertical="center"/>
    </xf>
    <xf numFmtId="0" fontId="27" fillId="0" borderId="0" xfId="0" applyFont="1" applyAlignment="1" applyProtection="1">
      <alignment horizontal="justify" vertical="top" wrapText="1"/>
    </xf>
    <xf numFmtId="0" fontId="27" fillId="0" borderId="0" xfId="0" applyFont="1" applyAlignment="1" applyProtection="1">
      <alignment horizontal="center" wrapText="1"/>
    </xf>
    <xf numFmtId="0" fontId="27" fillId="0" borderId="0" xfId="0" applyFont="1" applyAlignment="1" applyProtection="1">
      <alignment horizontal="justify" vertical="top"/>
    </xf>
    <xf numFmtId="0" fontId="27" fillId="0" borderId="2" xfId="0" applyFont="1" applyBorder="1" applyAlignment="1" applyProtection="1">
      <alignment horizontal="center" wrapText="1"/>
    </xf>
    <xf numFmtId="0" fontId="4" fillId="0" borderId="0" xfId="0" applyFont="1" applyBorder="1" applyAlignment="1" applyProtection="1">
      <alignment horizontal="justify" vertical="top" wrapText="1"/>
    </xf>
    <xf numFmtId="0" fontId="27" fillId="0" borderId="0" xfId="0" applyFont="1" applyBorder="1" applyAlignment="1" applyProtection="1">
      <alignment horizontal="center" wrapText="1"/>
    </xf>
    <xf numFmtId="1" fontId="27" fillId="0" borderId="1" xfId="0" applyNumberFormat="1" applyFont="1" applyBorder="1" applyAlignment="1" applyProtection="1">
      <alignment horizontal="center"/>
    </xf>
    <xf numFmtId="49" fontId="33" fillId="0" borderId="0" xfId="0" applyNumberFormat="1" applyFont="1" applyFill="1" applyAlignment="1" applyProtection="1">
      <alignment horizontal="center" vertical="top"/>
    </xf>
    <xf numFmtId="0" fontId="4" fillId="0" borderId="2" xfId="0" applyFont="1" applyBorder="1" applyAlignment="1" applyProtection="1">
      <alignment horizontal="justify" vertical="top" wrapText="1"/>
    </xf>
    <xf numFmtId="1" fontId="4" fillId="0" borderId="2" xfId="0" applyNumberFormat="1" applyFont="1" applyBorder="1" applyAlignment="1" applyProtection="1">
      <alignment horizontal="center"/>
    </xf>
    <xf numFmtId="49" fontId="24" fillId="0" borderId="0" xfId="0" applyNumberFormat="1" applyFont="1" applyFill="1" applyBorder="1" applyAlignment="1" applyProtection="1">
      <alignment horizontal="center" vertical="top"/>
    </xf>
    <xf numFmtId="0" fontId="4" fillId="0" borderId="1" xfId="5" applyFont="1" applyBorder="1" applyAlignment="1" applyProtection="1">
      <alignment horizontal="center" vertical="top"/>
    </xf>
    <xf numFmtId="0" fontId="4" fillId="0" borderId="1" xfId="5" applyFont="1" applyBorder="1" applyAlignment="1" applyProtection="1">
      <alignment wrapText="1"/>
    </xf>
    <xf numFmtId="0" fontId="4" fillId="0" borderId="1" xfId="5" applyFont="1" applyBorder="1" applyAlignment="1" applyProtection="1">
      <alignment horizontal="center"/>
    </xf>
    <xf numFmtId="1" fontId="4" fillId="0" borderId="1" xfId="5" applyNumberFormat="1" applyFont="1" applyBorder="1" applyAlignment="1" applyProtection="1">
      <alignment horizontal="center"/>
    </xf>
    <xf numFmtId="0" fontId="27" fillId="0" borderId="0" xfId="0" applyFont="1" applyAlignment="1" applyProtection="1">
      <alignment horizontal="left" wrapText="1"/>
    </xf>
    <xf numFmtId="49" fontId="39" fillId="4" borderId="4" xfId="0" applyNumberFormat="1" applyFont="1" applyFill="1" applyBorder="1" applyAlignment="1" applyProtection="1">
      <alignment horizontal="center" vertical="top"/>
    </xf>
    <xf numFmtId="49" fontId="39" fillId="0" borderId="2" xfId="0" applyNumberFormat="1" applyFont="1" applyBorder="1" applyAlignment="1" applyProtection="1">
      <alignment horizontal="center" vertical="top"/>
    </xf>
    <xf numFmtId="0" fontId="6" fillId="0" borderId="0" xfId="0" applyFont="1" applyBorder="1" applyAlignment="1" applyProtection="1">
      <alignment horizontal="justify" vertical="top"/>
    </xf>
    <xf numFmtId="0" fontId="6" fillId="0" borderId="0" xfId="0" applyFont="1" applyBorder="1" applyAlignment="1" applyProtection="1">
      <alignment horizontal="center" vertical="top"/>
    </xf>
    <xf numFmtId="0" fontId="44" fillId="0" borderId="1" xfId="0" applyFont="1" applyBorder="1" applyAlignment="1" applyProtection="1">
      <alignment horizontal="center" vertical="center"/>
    </xf>
    <xf numFmtId="0" fontId="21" fillId="0" borderId="1" xfId="0" applyFont="1" applyBorder="1" applyAlignment="1" applyProtection="1">
      <alignment vertical="center"/>
    </xf>
    <xf numFmtId="0" fontId="44" fillId="0" borderId="1" xfId="0" applyFont="1" applyBorder="1" applyAlignment="1" applyProtection="1">
      <alignment vertical="center"/>
    </xf>
    <xf numFmtId="0" fontId="40" fillId="0" borderId="0" xfId="0" applyFont="1" applyBorder="1" applyAlignment="1" applyProtection="1">
      <alignment horizontal="justify"/>
    </xf>
    <xf numFmtId="0" fontId="44" fillId="0" borderId="0" xfId="0" applyFont="1" applyAlignment="1" applyProtection="1">
      <alignment horizontal="left" vertical="top"/>
    </xf>
    <xf numFmtId="0" fontId="4" fillId="0" borderId="0" xfId="0" applyFont="1" applyAlignment="1" applyProtection="1">
      <alignment horizontal="left" vertical="top"/>
    </xf>
    <xf numFmtId="0" fontId="44" fillId="0" borderId="0" xfId="0" applyFont="1" applyAlignment="1" applyProtection="1">
      <alignment horizontal="center" vertical="top"/>
    </xf>
    <xf numFmtId="0" fontId="44" fillId="0" borderId="0" xfId="0" applyFont="1" applyAlignment="1" applyProtection="1">
      <alignment horizontal="center" vertical="center"/>
    </xf>
    <xf numFmtId="0" fontId="44" fillId="0" borderId="0" xfId="0" applyFont="1" applyAlignment="1" applyProtection="1">
      <alignment vertical="center"/>
    </xf>
    <xf numFmtId="0" fontId="6" fillId="0" borderId="0" xfId="0" applyFont="1" applyAlignment="1" applyProtection="1">
      <alignment horizontal="justify" vertical="top"/>
    </xf>
    <xf numFmtId="1" fontId="4" fillId="0" borderId="0" xfId="0" applyNumberFormat="1" applyFont="1" applyAlignment="1" applyProtection="1">
      <alignment horizontal="center"/>
    </xf>
    <xf numFmtId="0" fontId="44" fillId="0" borderId="0" xfId="0" applyFont="1" applyBorder="1" applyAlignment="1" applyProtection="1">
      <alignment horizontal="center" vertical="center"/>
    </xf>
    <xf numFmtId="0" fontId="44" fillId="0" borderId="0" xfId="0" applyFont="1" applyBorder="1" applyAlignment="1" applyProtection="1">
      <alignment vertical="center"/>
    </xf>
    <xf numFmtId="1" fontId="4" fillId="0" borderId="0" xfId="0" applyNumberFormat="1" applyFont="1" applyBorder="1" applyAlignment="1" applyProtection="1">
      <alignment horizontal="center"/>
    </xf>
    <xf numFmtId="0" fontId="4" fillId="0" borderId="1" xfId="0" applyFont="1" applyBorder="1" applyAlignment="1" applyProtection="1">
      <alignment vertical="top"/>
    </xf>
    <xf numFmtId="1" fontId="4" fillId="0" borderId="1" xfId="0" applyNumberFormat="1" applyFont="1" applyBorder="1" applyAlignment="1" applyProtection="1">
      <alignment horizontal="center"/>
    </xf>
    <xf numFmtId="0" fontId="32" fillId="0" borderId="0" xfId="0" applyFont="1" applyBorder="1" applyAlignment="1" applyProtection="1">
      <alignment horizontal="center"/>
    </xf>
    <xf numFmtId="0" fontId="6" fillId="0" borderId="0" xfId="0" applyFont="1" applyBorder="1" applyAlignment="1" applyProtection="1">
      <alignment horizontal="center"/>
    </xf>
    <xf numFmtId="49" fontId="6" fillId="0" borderId="0" xfId="0" applyNumberFormat="1" applyFont="1" applyBorder="1" applyAlignment="1" applyProtection="1">
      <alignment horizontal="center" vertical="center"/>
    </xf>
    <xf numFmtId="0" fontId="4" fillId="0" borderId="0" xfId="10" applyFont="1" applyAlignment="1" applyProtection="1">
      <alignment horizontal="justify"/>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1" fontId="4" fillId="0" borderId="2" xfId="0" applyNumberFormat="1" applyFont="1" applyBorder="1" applyAlignment="1" applyProtection="1">
      <alignment horizontal="center" vertical="top"/>
    </xf>
    <xf numFmtId="0" fontId="4" fillId="0" borderId="2" xfId="0" applyFont="1" applyBorder="1" applyAlignment="1" applyProtection="1">
      <alignment horizontal="center"/>
    </xf>
    <xf numFmtId="49" fontId="33" fillId="0" borderId="1" xfId="0" applyNumberFormat="1" applyFont="1" applyFill="1" applyBorder="1" applyAlignment="1" applyProtection="1">
      <alignment horizontal="center" vertical="top"/>
    </xf>
    <xf numFmtId="49" fontId="8" fillId="0" borderId="0" xfId="0" applyNumberFormat="1" applyFont="1" applyFill="1" applyAlignment="1" applyProtection="1">
      <alignment horizontal="center" vertical="top"/>
    </xf>
    <xf numFmtId="0" fontId="4" fillId="0" borderId="0" xfId="0" applyFont="1" applyAlignment="1" applyProtection="1">
      <alignment horizontal="justify"/>
    </xf>
    <xf numFmtId="0" fontId="33" fillId="0" borderId="0" xfId="0" applyFont="1" applyAlignment="1" applyProtection="1">
      <alignment horizontal="left" vertical="center"/>
    </xf>
    <xf numFmtId="1" fontId="33" fillId="0" borderId="0" xfId="0" applyNumberFormat="1" applyFont="1" applyAlignment="1" applyProtection="1">
      <alignment horizontal="center" vertical="center"/>
    </xf>
    <xf numFmtId="0" fontId="33" fillId="0" borderId="0" xfId="0" applyFont="1" applyAlignment="1" applyProtection="1">
      <alignment horizontal="center"/>
    </xf>
    <xf numFmtId="1" fontId="33" fillId="0" borderId="0" xfId="0" applyNumberFormat="1" applyFont="1" applyAlignment="1" applyProtection="1">
      <alignment horizontal="center"/>
    </xf>
    <xf numFmtId="49" fontId="35" fillId="0" borderId="0" xfId="0" applyNumberFormat="1" applyFont="1" applyBorder="1" applyAlignment="1" applyProtection="1">
      <alignment horizontal="center" vertical="center"/>
    </xf>
    <xf numFmtId="0" fontId="40" fillId="0" borderId="0" xfId="0" applyFont="1" applyBorder="1" applyAlignment="1" applyProtection="1">
      <alignment horizontal="left" vertical="top"/>
    </xf>
    <xf numFmtId="0" fontId="35" fillId="0" borderId="0" xfId="0" applyFont="1" applyBorder="1" applyAlignment="1" applyProtection="1">
      <alignment horizontal="left" vertical="center"/>
    </xf>
    <xf numFmtId="1" fontId="35" fillId="0" borderId="0" xfId="0" applyNumberFormat="1" applyFont="1" applyBorder="1" applyAlignment="1" applyProtection="1">
      <alignment horizontal="center" vertical="center"/>
    </xf>
    <xf numFmtId="4" fontId="25" fillId="0" borderId="0" xfId="0" applyNumberFormat="1" applyFont="1" applyAlignment="1" applyProtection="1">
      <alignment horizontal="right"/>
      <protection locked="0"/>
    </xf>
    <xf numFmtId="4" fontId="23" fillId="4" borderId="0" xfId="0" applyNumberFormat="1" applyFont="1" applyFill="1" applyAlignment="1" applyProtection="1">
      <alignment horizontal="right"/>
      <protection locked="0"/>
    </xf>
    <xf numFmtId="4" fontId="23" fillId="0" borderId="0" xfId="0" applyNumberFormat="1" applyFont="1" applyAlignment="1" applyProtection="1">
      <alignment horizontal="right"/>
      <protection locked="0"/>
    </xf>
    <xf numFmtId="0" fontId="40" fillId="0" borderId="2" xfId="0" applyFont="1" applyBorder="1" applyAlignment="1" applyProtection="1">
      <alignment horizontal="justify" vertical="top"/>
      <protection locked="0"/>
    </xf>
    <xf numFmtId="4" fontId="4" fillId="0" borderId="1" xfId="0" applyNumberFormat="1" applyFont="1" applyBorder="1" applyProtection="1">
      <protection locked="0"/>
    </xf>
    <xf numFmtId="0" fontId="41" fillId="0" borderId="1" xfId="0" applyFont="1" applyBorder="1" applyProtection="1">
      <protection locked="0"/>
    </xf>
    <xf numFmtId="4" fontId="6" fillId="0" borderId="0" xfId="0" applyNumberFormat="1" applyFont="1" applyProtection="1">
      <protection locked="0"/>
    </xf>
    <xf numFmtId="4" fontId="27" fillId="0" borderId="2" xfId="0" applyNumberFormat="1" applyFont="1" applyBorder="1" applyAlignment="1" applyProtection="1">
      <alignment horizontal="right"/>
      <protection locked="0"/>
    </xf>
    <xf numFmtId="0" fontId="44" fillId="0" borderId="1" xfId="0" applyFont="1" applyBorder="1" applyAlignment="1" applyProtection="1">
      <alignment vertical="center"/>
      <protection locked="0"/>
    </xf>
    <xf numFmtId="0" fontId="44" fillId="0" borderId="0" xfId="0" applyFont="1" applyAlignment="1" applyProtection="1">
      <alignment horizontal="left" vertical="top"/>
      <protection locked="0"/>
    </xf>
    <xf numFmtId="0" fontId="44" fillId="0" borderId="0" xfId="0" applyFont="1" applyAlignment="1" applyProtection="1">
      <alignment vertical="center"/>
      <protection locked="0"/>
    </xf>
    <xf numFmtId="0" fontId="44" fillId="0" borderId="0" xfId="0" applyFont="1" applyBorder="1" applyAlignment="1" applyProtection="1">
      <alignment vertical="center"/>
      <protection locked="0"/>
    </xf>
    <xf numFmtId="0" fontId="32" fillId="0" borderId="0" xfId="0" applyFont="1" applyBorder="1" applyAlignment="1" applyProtection="1">
      <alignment horizontal="justify"/>
      <protection locked="0"/>
    </xf>
    <xf numFmtId="165" fontId="40" fillId="0" borderId="2" xfId="0" applyNumberFormat="1" applyFont="1" applyBorder="1" applyAlignment="1" applyProtection="1">
      <alignment horizontal="justify" vertical="top"/>
      <protection locked="0"/>
    </xf>
    <xf numFmtId="4" fontId="6" fillId="0" borderId="2" xfId="0" applyNumberFormat="1" applyFont="1" applyBorder="1" applyProtection="1">
      <protection locked="0"/>
    </xf>
    <xf numFmtId="4" fontId="33" fillId="0" borderId="0" xfId="0" applyNumberFormat="1" applyFont="1" applyAlignment="1" applyProtection="1">
      <alignment horizontal="right" vertical="center"/>
      <protection locked="0"/>
    </xf>
    <xf numFmtId="4" fontId="40" fillId="0" borderId="0" xfId="0" applyNumberFormat="1" applyFont="1" applyBorder="1" applyAlignment="1" applyProtection="1">
      <alignment horizontal="right" vertical="center"/>
      <protection locked="0"/>
    </xf>
    <xf numFmtId="2" fontId="4" fillId="3" borderId="0" xfId="0" applyNumberFormat="1" applyFont="1" applyFill="1" applyBorder="1" applyAlignment="1" applyProtection="1">
      <alignment horizontal="center" wrapText="1"/>
    </xf>
    <xf numFmtId="49" fontId="34" fillId="0" borderId="0" xfId="0" applyNumberFormat="1" applyFont="1" applyFill="1" applyAlignment="1" applyProtection="1">
      <alignment horizontal="center" vertical="top"/>
    </xf>
    <xf numFmtId="0" fontId="34" fillId="0" borderId="0" xfId="0" applyFont="1" applyAlignment="1" applyProtection="1">
      <alignment horizontal="left"/>
    </xf>
    <xf numFmtId="1" fontId="34" fillId="0" borderId="0" xfId="0" applyNumberFormat="1" applyFont="1" applyAlignment="1" applyProtection="1">
      <alignment horizontal="center"/>
    </xf>
    <xf numFmtId="4" fontId="4" fillId="0" borderId="0" xfId="0" applyNumberFormat="1" applyFont="1" applyBorder="1" applyAlignment="1" applyProtection="1">
      <alignment horizontal="right" vertical="center"/>
    </xf>
    <xf numFmtId="2" fontId="34" fillId="0" borderId="0" xfId="0" applyNumberFormat="1" applyFont="1" applyBorder="1" applyAlignment="1" applyProtection="1">
      <alignment horizontal="right"/>
    </xf>
    <xf numFmtId="49" fontId="34" fillId="0" borderId="2" xfId="0" applyNumberFormat="1" applyFont="1" applyFill="1" applyBorder="1" applyAlignment="1" applyProtection="1">
      <alignment horizontal="center" vertical="center"/>
    </xf>
    <xf numFmtId="0" fontId="6" fillId="0" borderId="2" xfId="0" applyFont="1" applyFill="1" applyBorder="1" applyAlignment="1" applyProtection="1">
      <alignment vertical="center"/>
    </xf>
    <xf numFmtId="0" fontId="6" fillId="0" borderId="2" xfId="0" applyFont="1" applyFill="1" applyBorder="1" applyAlignment="1" applyProtection="1">
      <alignment horizontal="center" vertical="center"/>
    </xf>
    <xf numFmtId="4" fontId="40" fillId="0" borderId="2" xfId="0" applyNumberFormat="1" applyFont="1" applyFill="1" applyBorder="1" applyAlignment="1" applyProtection="1">
      <alignment horizontal="right" vertical="center"/>
    </xf>
    <xf numFmtId="4" fontId="35" fillId="2" borderId="0" xfId="0" applyNumberFormat="1" applyFont="1" applyFill="1" applyBorder="1" applyAlignment="1" applyProtection="1">
      <alignment vertical="center"/>
    </xf>
    <xf numFmtId="49" fontId="34"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vertical="center"/>
    </xf>
    <xf numFmtId="0" fontId="6" fillId="0" borderId="1" xfId="0" applyFont="1" applyFill="1" applyBorder="1" applyAlignment="1" applyProtection="1">
      <alignment horizontal="center" vertical="center"/>
    </xf>
    <xf numFmtId="4" fontId="40" fillId="0" borderId="1" xfId="0" applyNumberFormat="1" applyFont="1" applyFill="1" applyBorder="1" applyAlignment="1" applyProtection="1">
      <alignment horizontal="right" vertical="center"/>
    </xf>
    <xf numFmtId="49" fontId="34" fillId="0" borderId="0" xfId="0" applyNumberFormat="1" applyFont="1" applyFill="1" applyBorder="1" applyAlignment="1" applyProtection="1">
      <alignment horizontal="center" vertical="top"/>
    </xf>
    <xf numFmtId="0" fontId="8" fillId="0" borderId="0" xfId="0" applyFont="1" applyBorder="1" applyAlignment="1" applyProtection="1">
      <alignment horizontal="justify" vertical="top"/>
    </xf>
    <xf numFmtId="0" fontId="34" fillId="0" borderId="0" xfId="0" applyFont="1" applyBorder="1" applyAlignment="1" applyProtection="1">
      <alignment horizontal="left"/>
    </xf>
    <xf numFmtId="1" fontId="34" fillId="0" borderId="0" xfId="0" applyNumberFormat="1" applyFont="1" applyBorder="1" applyAlignment="1" applyProtection="1">
      <alignment horizontal="center"/>
    </xf>
    <xf numFmtId="4" fontId="34" fillId="0" borderId="0" xfId="0" applyNumberFormat="1" applyFont="1" applyBorder="1" applyAlignment="1" applyProtection="1"/>
    <xf numFmtId="49" fontId="34" fillId="2" borderId="0" xfId="0" applyNumberFormat="1" applyFont="1" applyFill="1" applyBorder="1" applyAlignment="1" applyProtection="1">
      <alignment horizontal="center" vertical="top"/>
    </xf>
    <xf numFmtId="0" fontId="40" fillId="2" borderId="0" xfId="0" applyFont="1" applyFill="1" applyBorder="1" applyAlignment="1" applyProtection="1">
      <alignment horizontal="justify" vertical="top"/>
    </xf>
    <xf numFmtId="0" fontId="47" fillId="2" borderId="0" xfId="0" applyFont="1" applyFill="1" applyBorder="1" applyAlignment="1" applyProtection="1">
      <alignment horizontal="left"/>
    </xf>
    <xf numFmtId="1" fontId="47" fillId="2" borderId="0" xfId="0" applyNumberFormat="1" applyFont="1" applyFill="1" applyBorder="1" applyAlignment="1" applyProtection="1">
      <alignment horizontal="center"/>
    </xf>
    <xf numFmtId="4" fontId="40" fillId="2" borderId="0" xfId="0" applyNumberFormat="1" applyFont="1" applyFill="1" applyBorder="1" applyAlignment="1" applyProtection="1">
      <alignment horizontal="right" vertical="center"/>
    </xf>
    <xf numFmtId="4" fontId="39" fillId="3" borderId="0" xfId="0" applyNumberFormat="1" applyFont="1" applyFill="1" applyBorder="1" applyAlignment="1" applyProtection="1">
      <alignment vertical="center"/>
    </xf>
    <xf numFmtId="0" fontId="0" fillId="0" borderId="0" xfId="0" applyBorder="1" applyProtection="1"/>
    <xf numFmtId="0" fontId="4" fillId="3" borderId="0" xfId="0" applyFont="1" applyFill="1" applyBorder="1" applyProtection="1"/>
    <xf numFmtId="0" fontId="4" fillId="3" borderId="0" xfId="0" applyFont="1" applyFill="1" applyBorder="1" applyAlignment="1" applyProtection="1">
      <alignment vertical="top" wrapText="1"/>
    </xf>
    <xf numFmtId="0" fontId="51" fillId="0" borderId="0" xfId="0" applyFont="1" applyAlignment="1" applyProtection="1">
      <alignment horizontal="center" vertical="top"/>
    </xf>
    <xf numFmtId="0" fontId="25" fillId="0" borderId="0" xfId="0" applyFont="1" applyAlignment="1" applyProtection="1">
      <alignment horizontal="left" vertical="top" wrapText="1"/>
    </xf>
    <xf numFmtId="0" fontId="25" fillId="0" borderId="0" xfId="0" applyFont="1" applyAlignment="1" applyProtection="1">
      <alignment horizontal="center"/>
    </xf>
    <xf numFmtId="4" fontId="25" fillId="0" borderId="0" xfId="0" applyNumberFormat="1" applyFont="1" applyAlignment="1" applyProtection="1">
      <alignment horizontal="right"/>
    </xf>
    <xf numFmtId="0" fontId="23" fillId="3" borderId="0" xfId="0" applyFont="1" applyFill="1" applyBorder="1" applyAlignment="1" applyProtection="1">
      <alignment horizontal="center" vertical="top"/>
    </xf>
    <xf numFmtId="0" fontId="23" fillId="3" borderId="0" xfId="0" applyFont="1" applyFill="1" applyBorder="1" applyAlignment="1" applyProtection="1">
      <alignment horizontal="justify" vertical="top"/>
    </xf>
    <xf numFmtId="0" fontId="25" fillId="3" borderId="0" xfId="0" applyFont="1" applyFill="1" applyAlignment="1" applyProtection="1">
      <alignment horizontal="center"/>
    </xf>
    <xf numFmtId="4" fontId="25" fillId="3" borderId="0" xfId="0" applyNumberFormat="1" applyFont="1" applyFill="1" applyAlignment="1" applyProtection="1">
      <alignment horizontal="right"/>
    </xf>
    <xf numFmtId="0" fontId="25" fillId="0" borderId="0" xfId="0" applyFont="1" applyAlignment="1" applyProtection="1">
      <alignment horizontal="center" vertical="top"/>
    </xf>
    <xf numFmtId="0" fontId="7" fillId="0" borderId="2" xfId="0" applyFont="1" applyFill="1" applyBorder="1" applyAlignment="1" applyProtection="1">
      <alignment horizontal="center" vertical="top"/>
    </xf>
    <xf numFmtId="0" fontId="7" fillId="0" borderId="2" xfId="0" applyFont="1" applyFill="1" applyBorder="1" applyAlignment="1" applyProtection="1">
      <alignment horizontal="left" vertical="top" wrapText="1"/>
    </xf>
    <xf numFmtId="0" fontId="7" fillId="0" borderId="2" xfId="0" applyFont="1" applyFill="1" applyBorder="1" applyAlignment="1" applyProtection="1">
      <alignment horizontal="center"/>
    </xf>
    <xf numFmtId="4" fontId="7" fillId="0" borderId="2" xfId="0" applyNumberFormat="1" applyFont="1" applyFill="1" applyBorder="1" applyAlignment="1" applyProtection="1">
      <alignment horizontal="right"/>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center"/>
    </xf>
    <xf numFmtId="4" fontId="7" fillId="0" borderId="0" xfId="0" applyNumberFormat="1" applyFont="1" applyFill="1" applyBorder="1" applyAlignment="1" applyProtection="1">
      <alignment horizontal="right"/>
    </xf>
    <xf numFmtId="0" fontId="7" fillId="0" borderId="1" xfId="0" applyFont="1" applyFill="1" applyBorder="1" applyAlignment="1" applyProtection="1">
      <alignment horizontal="center"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center"/>
    </xf>
    <xf numFmtId="4" fontId="7" fillId="0" borderId="1" xfId="0" applyNumberFormat="1" applyFont="1" applyFill="1" applyBorder="1" applyAlignment="1" applyProtection="1">
      <alignment horizontal="right"/>
    </xf>
    <xf numFmtId="0" fontId="23" fillId="0" borderId="0" xfId="0" applyFont="1" applyFill="1" applyAlignment="1" applyProtection="1">
      <alignment horizontal="center" vertical="top"/>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horizontal="center"/>
    </xf>
    <xf numFmtId="4" fontId="23" fillId="0" borderId="0" xfId="0" applyNumberFormat="1" applyFont="1" applyFill="1" applyBorder="1" applyAlignment="1" applyProtection="1">
      <alignment horizontal="right"/>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left" vertical="top" wrapText="1"/>
    </xf>
    <xf numFmtId="0" fontId="23" fillId="2" borderId="0" xfId="0" applyFont="1" applyFill="1" applyBorder="1" applyAlignment="1" applyProtection="1">
      <alignment horizontal="center"/>
    </xf>
    <xf numFmtId="4" fontId="23" fillId="2" borderId="0" xfId="0" applyNumberFormat="1" applyFont="1" applyFill="1" applyBorder="1" applyAlignment="1" applyProtection="1">
      <alignment horizontal="right"/>
    </xf>
    <xf numFmtId="0" fontId="23" fillId="0" borderId="0" xfId="0" applyFont="1" applyFill="1" applyAlignment="1" applyProtection="1">
      <alignment horizontal="left" vertical="top" wrapText="1"/>
    </xf>
    <xf numFmtId="0" fontId="23" fillId="0" borderId="0" xfId="0" applyFont="1" applyFill="1" applyAlignment="1" applyProtection="1">
      <alignment horizontal="center"/>
    </xf>
    <xf numFmtId="4" fontId="23" fillId="0" borderId="0" xfId="0" applyNumberFormat="1" applyFont="1" applyFill="1" applyAlignment="1" applyProtection="1">
      <alignment horizontal="right"/>
    </xf>
    <xf numFmtId="0" fontId="23" fillId="4" borderId="0" xfId="0" applyFont="1" applyFill="1" applyBorder="1" applyAlignment="1" applyProtection="1">
      <alignment horizontal="center" vertical="top"/>
    </xf>
    <xf numFmtId="0" fontId="23" fillId="4" borderId="0" xfId="0" applyFont="1" applyFill="1" applyBorder="1" applyAlignment="1" applyProtection="1">
      <alignment horizontal="left" vertical="top" wrapText="1"/>
    </xf>
    <xf numFmtId="0" fontId="23" fillId="4" borderId="0" xfId="0" applyFont="1" applyFill="1" applyBorder="1" applyAlignment="1" applyProtection="1">
      <alignment horizontal="center"/>
    </xf>
    <xf numFmtId="4" fontId="23" fillId="4" borderId="0" xfId="0" applyNumberFormat="1" applyFont="1" applyFill="1" applyBorder="1" applyAlignment="1" applyProtection="1">
      <alignment horizontal="right"/>
    </xf>
    <xf numFmtId="49" fontId="11" fillId="0" borderId="3" xfId="0" applyNumberFormat="1"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4" fillId="0" borderId="0" xfId="0" applyFont="1" applyBorder="1" applyAlignment="1" applyProtection="1">
      <alignment horizontal="right" wrapText="1"/>
    </xf>
    <xf numFmtId="0" fontId="4" fillId="3" borderId="0" xfId="0" applyFont="1" applyFill="1" applyBorder="1" applyAlignment="1" applyProtection="1">
      <alignment wrapText="1"/>
    </xf>
    <xf numFmtId="0" fontId="23" fillId="3" borderId="0" xfId="0" applyFont="1" applyFill="1" applyBorder="1" applyAlignment="1" applyProtection="1">
      <alignment horizontal="left" vertical="top"/>
    </xf>
    <xf numFmtId="0" fontId="4" fillId="3" borderId="0" xfId="0" applyFont="1" applyFill="1" applyBorder="1" applyAlignment="1" applyProtection="1">
      <alignment horizontal="right" wrapText="1"/>
    </xf>
    <xf numFmtId="0" fontId="26" fillId="0" borderId="0" xfId="0" applyFont="1" applyAlignment="1" applyProtection="1">
      <alignment horizontal="center" vertical="top"/>
    </xf>
    <xf numFmtId="0" fontId="25" fillId="0" borderId="0" xfId="0" applyFont="1" applyAlignment="1" applyProtection="1">
      <alignment horizontal="justify" vertical="top"/>
    </xf>
    <xf numFmtId="2" fontId="25" fillId="0" borderId="0" xfId="0" applyNumberFormat="1" applyFont="1" applyAlignment="1" applyProtection="1">
      <alignment horizontal="right"/>
    </xf>
    <xf numFmtId="0" fontId="23" fillId="2" borderId="0" xfId="0" applyFont="1" applyFill="1" applyAlignment="1" applyProtection="1">
      <alignment horizontal="center" vertical="top"/>
    </xf>
    <xf numFmtId="0" fontId="23" fillId="2" borderId="0" xfId="0" applyFont="1" applyFill="1" applyAlignment="1" applyProtection="1">
      <alignment horizontal="justify" vertical="top"/>
    </xf>
    <xf numFmtId="2" fontId="23" fillId="2" borderId="0" xfId="0" applyNumberFormat="1" applyFont="1" applyFill="1" applyAlignment="1" applyProtection="1">
      <alignment horizontal="right"/>
    </xf>
    <xf numFmtId="4" fontId="23" fillId="2" borderId="0" xfId="0" applyNumberFormat="1" applyFont="1" applyFill="1" applyAlignment="1" applyProtection="1">
      <alignment horizontal="right"/>
    </xf>
    <xf numFmtId="0" fontId="25" fillId="0" borderId="0" xfId="0" applyFont="1" applyBorder="1" applyAlignment="1" applyProtection="1">
      <alignment horizontal="center" vertical="top"/>
    </xf>
    <xf numFmtId="0" fontId="25" fillId="0" borderId="0" xfId="0" applyFont="1" applyBorder="1" applyAlignment="1" applyProtection="1">
      <alignment horizontal="center" vertical="center"/>
    </xf>
    <xf numFmtId="0" fontId="25" fillId="0" borderId="0" xfId="0" applyFont="1" applyBorder="1" applyAlignment="1" applyProtection="1">
      <alignment horizontal="left" vertical="top" wrapText="1"/>
    </xf>
    <xf numFmtId="0" fontId="25" fillId="0" borderId="0" xfId="0" applyFont="1" applyBorder="1" applyAlignment="1" applyProtection="1">
      <alignment horizontal="center"/>
    </xf>
    <xf numFmtId="0" fontId="25" fillId="0" borderId="0" xfId="0" applyFont="1" applyBorder="1" applyAlignment="1" applyProtection="1">
      <alignment horizontal="center" vertical="top" wrapText="1"/>
    </xf>
    <xf numFmtId="49" fontId="4" fillId="0" borderId="0" xfId="0" applyNumberFormat="1" applyFont="1" applyAlignment="1" applyProtection="1">
      <alignment horizontal="center" vertical="top"/>
    </xf>
    <xf numFmtId="49" fontId="25" fillId="0" borderId="0" xfId="0" applyNumberFormat="1" applyFont="1" applyAlignment="1" applyProtection="1">
      <alignment horizontal="center" vertical="top"/>
    </xf>
    <xf numFmtId="0" fontId="26" fillId="0" borderId="0" xfId="0" applyFont="1" applyAlignment="1" applyProtection="1">
      <alignment horizontal="left" vertical="top" wrapText="1"/>
    </xf>
    <xf numFmtId="0" fontId="4" fillId="0" borderId="0" xfId="0" applyFont="1" applyAlignment="1" applyProtection="1">
      <alignment horizontal="left" vertical="top" wrapText="1"/>
    </xf>
    <xf numFmtId="0" fontId="23" fillId="2" borderId="7" xfId="0" applyFont="1" applyFill="1" applyBorder="1" applyAlignment="1" applyProtection="1">
      <alignment horizontal="left" vertical="top" wrapText="1"/>
    </xf>
    <xf numFmtId="0" fontId="23" fillId="2" borderId="8" xfId="0" applyFont="1" applyFill="1" applyBorder="1" applyAlignment="1" applyProtection="1">
      <alignment horizontal="center"/>
    </xf>
    <xf numFmtId="0" fontId="6" fillId="2" borderId="0" xfId="0" applyFont="1" applyFill="1" applyAlignment="1" applyProtection="1">
      <alignment horizontal="center" vertical="top"/>
    </xf>
    <xf numFmtId="0" fontId="6" fillId="2" borderId="0" xfId="0" applyFont="1" applyFill="1" applyAlignment="1" applyProtection="1">
      <alignment horizontal="left" vertical="top" wrapText="1"/>
    </xf>
    <xf numFmtId="0" fontId="6" fillId="2" borderId="0" xfId="0" applyFont="1" applyFill="1" applyAlignment="1" applyProtection="1">
      <alignment horizontal="center"/>
    </xf>
    <xf numFmtId="0" fontId="6" fillId="0" borderId="0" xfId="0" applyFont="1" applyAlignment="1" applyProtection="1">
      <alignment horizontal="center" vertical="top"/>
    </xf>
    <xf numFmtId="0" fontId="6" fillId="0" borderId="0" xfId="0" applyFont="1" applyAlignment="1" applyProtection="1">
      <alignment horizontal="center"/>
    </xf>
    <xf numFmtId="0" fontId="6" fillId="0" borderId="0" xfId="9" applyFont="1" applyFill="1" applyAlignment="1" applyProtection="1">
      <alignment horizontal="center" vertical="top"/>
    </xf>
    <xf numFmtId="0" fontId="4" fillId="0" borderId="0" xfId="0" applyFont="1" applyFill="1" applyAlignment="1" applyProtection="1">
      <alignment horizontal="center"/>
    </xf>
    <xf numFmtId="0" fontId="4" fillId="0" borderId="0" xfId="11" applyFont="1" applyBorder="1" applyAlignment="1" applyProtection="1">
      <alignment horizontal="justify" vertical="top" wrapText="1"/>
    </xf>
    <xf numFmtId="0" fontId="9" fillId="0" borderId="0" xfId="0" applyFont="1" applyAlignment="1" applyProtection="1">
      <alignment horizontal="center" vertical="top"/>
    </xf>
    <xf numFmtId="0" fontId="9" fillId="0" borderId="0" xfId="0" applyFont="1" applyAlignment="1" applyProtection="1">
      <alignment horizontal="left" vertical="top" wrapText="1"/>
    </xf>
    <xf numFmtId="0" fontId="9" fillId="0" borderId="0" xfId="0" applyFont="1" applyAlignment="1" applyProtection="1">
      <alignment horizontal="center"/>
    </xf>
    <xf numFmtId="0" fontId="4" fillId="0" borderId="0" xfId="11" applyFont="1" applyBorder="1" applyAlignment="1" applyProtection="1">
      <alignment horizontal="center" vertical="top" wrapText="1"/>
    </xf>
    <xf numFmtId="0" fontId="4" fillId="0" borderId="0" xfId="11" applyFont="1" applyBorder="1" applyAlignment="1" applyProtection="1">
      <alignment horizont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justify" vertical="center" wrapText="1"/>
    </xf>
    <xf numFmtId="0" fontId="25" fillId="0" borderId="0" xfId="0" applyFont="1" applyAlignment="1" applyProtection="1">
      <alignment horizontal="justify" vertical="top" wrapText="1"/>
    </xf>
    <xf numFmtId="0" fontId="6" fillId="2" borderId="7" xfId="0" applyFont="1" applyFill="1" applyBorder="1" applyAlignment="1" applyProtection="1">
      <alignment horizontal="left" vertical="top" wrapText="1"/>
    </xf>
    <xf numFmtId="0" fontId="6" fillId="2" borderId="8" xfId="0" applyFont="1" applyFill="1" applyBorder="1" applyAlignment="1" applyProtection="1">
      <alignment horizontal="center"/>
    </xf>
    <xf numFmtId="0" fontId="23" fillId="2" borderId="0" xfId="0" applyFont="1" applyFill="1" applyAlignment="1" applyProtection="1">
      <alignment horizontal="left" vertical="top" wrapText="1"/>
    </xf>
    <xf numFmtId="0" fontId="23" fillId="2" borderId="0" xfId="0" applyFont="1" applyFill="1" applyAlignment="1" applyProtection="1">
      <alignment horizontal="center"/>
    </xf>
    <xf numFmtId="4" fontId="4" fillId="0" borderId="0" xfId="0" applyNumberFormat="1" applyFont="1" applyBorder="1" applyAlignment="1" applyProtection="1">
      <alignment horizontal="right"/>
      <protection locked="0"/>
    </xf>
    <xf numFmtId="4" fontId="25" fillId="0" borderId="0" xfId="0" applyNumberFormat="1" applyFont="1" applyBorder="1" applyAlignment="1" applyProtection="1">
      <alignment horizontal="right"/>
      <protection locked="0"/>
    </xf>
    <xf numFmtId="4" fontId="23" fillId="2" borderId="8" xfId="0" applyNumberFormat="1" applyFont="1" applyFill="1" applyBorder="1" applyAlignment="1" applyProtection="1">
      <alignment horizontal="right"/>
      <protection locked="0"/>
    </xf>
    <xf numFmtId="4" fontId="6" fillId="0" borderId="0" xfId="0" applyNumberFormat="1" applyFont="1" applyFill="1" applyAlignment="1" applyProtection="1">
      <protection locked="0"/>
    </xf>
    <xf numFmtId="4" fontId="6" fillId="2" borderId="8" xfId="0" applyNumberFormat="1" applyFont="1" applyFill="1" applyBorder="1" applyAlignment="1" applyProtection="1">
      <alignment horizontal="right"/>
      <protection locked="0"/>
    </xf>
    <xf numFmtId="4" fontId="23" fillId="2" borderId="0" xfId="0" applyNumberFormat="1" applyFont="1" applyFill="1" applyAlignment="1" applyProtection="1">
      <alignment horizontal="right"/>
      <protection locked="0"/>
    </xf>
    <xf numFmtId="0" fontId="4" fillId="0" borderId="1" xfId="0" applyFont="1" applyFill="1" applyBorder="1" applyAlignment="1" applyProtection="1">
      <alignment horizontal="justify" vertical="top" wrapText="1"/>
    </xf>
    <xf numFmtId="0" fontId="20" fillId="0" borderId="0" xfId="0" applyFont="1" applyBorder="1" applyAlignment="1" applyProtection="1">
      <alignment horizontal="center"/>
    </xf>
    <xf numFmtId="0" fontId="54" fillId="0" borderId="0" xfId="0" applyFont="1" applyBorder="1" applyAlignment="1" applyProtection="1">
      <alignment horizontal="center"/>
    </xf>
    <xf numFmtId="0" fontId="54" fillId="0" borderId="1" xfId="0" applyFont="1" applyBorder="1" applyAlignment="1" applyProtection="1">
      <alignment horizontal="center"/>
    </xf>
    <xf numFmtId="0" fontId="54" fillId="0" borderId="1" xfId="0" applyFont="1" applyBorder="1" applyProtection="1"/>
    <xf numFmtId="0" fontId="54" fillId="0" borderId="0" xfId="0" applyFont="1" applyAlignment="1" applyProtection="1">
      <alignment horizontal="center"/>
    </xf>
    <xf numFmtId="0" fontId="54" fillId="0" borderId="0" xfId="0" applyFont="1" applyProtection="1"/>
    <xf numFmtId="0" fontId="4" fillId="0" borderId="0" xfId="0" applyFont="1" applyFill="1" applyBorder="1" applyAlignment="1" applyProtection="1">
      <alignment horizontal="justify" vertical="top" wrapText="1"/>
    </xf>
    <xf numFmtId="0" fontId="20" fillId="0" borderId="0" xfId="0" applyFont="1" applyFill="1" applyAlignment="1" applyProtection="1">
      <alignment wrapText="1"/>
    </xf>
    <xf numFmtId="0" fontId="20" fillId="0" borderId="0" xfId="0" applyFont="1" applyProtection="1"/>
    <xf numFmtId="0" fontId="20" fillId="0" borderId="1" xfId="0" applyFont="1" applyBorder="1" applyProtection="1"/>
    <xf numFmtId="0" fontId="20" fillId="0" borderId="0" xfId="0" applyFont="1" applyAlignment="1" applyProtection="1">
      <alignment horizontal="center"/>
    </xf>
    <xf numFmtId="0" fontId="23" fillId="0" borderId="0" xfId="0" applyFont="1" applyFill="1" applyBorder="1" applyAlignment="1" applyProtection="1">
      <alignment horizontal="center" vertical="top"/>
    </xf>
    <xf numFmtId="0" fontId="23" fillId="0" borderId="0" xfId="0" applyFont="1" applyFill="1" applyBorder="1" applyAlignment="1" applyProtection="1">
      <alignment horizontal="left" vertical="top"/>
    </xf>
    <xf numFmtId="0" fontId="4" fillId="0" borderId="2" xfId="0" applyFont="1" applyBorder="1" applyProtection="1"/>
    <xf numFmtId="0" fontId="4" fillId="0" borderId="0" xfId="0" applyFont="1" applyAlignment="1" applyProtection="1">
      <alignment wrapText="1"/>
    </xf>
    <xf numFmtId="0" fontId="4" fillId="0" borderId="1" xfId="0" applyFont="1" applyBorder="1" applyAlignment="1" applyProtection="1">
      <alignment wrapText="1"/>
    </xf>
    <xf numFmtId="0" fontId="4" fillId="0" borderId="2" xfId="0" applyFont="1" applyBorder="1" applyAlignment="1" applyProtection="1">
      <alignment wrapText="1"/>
    </xf>
    <xf numFmtId="0" fontId="6" fillId="0" borderId="0" xfId="0" applyFont="1" applyProtection="1"/>
    <xf numFmtId="0" fontId="54" fillId="3" borderId="0" xfId="0" applyFont="1" applyFill="1" applyAlignment="1" applyProtection="1">
      <alignment horizontal="center"/>
    </xf>
    <xf numFmtId="0" fontId="6" fillId="3" borderId="0" xfId="0" applyFont="1" applyFill="1" applyProtection="1"/>
    <xf numFmtId="0" fontId="20" fillId="3" borderId="0" xfId="0" applyFont="1" applyFill="1" applyProtection="1"/>
    <xf numFmtId="0" fontId="23" fillId="0" borderId="0" xfId="0" applyFont="1" applyFill="1" applyBorder="1" applyAlignment="1" applyProtection="1">
      <alignment horizontal="left" vertical="top"/>
      <protection locked="0"/>
    </xf>
    <xf numFmtId="0" fontId="4" fillId="0" borderId="2" xfId="0" applyFont="1" applyBorder="1" applyProtection="1">
      <protection locked="0"/>
    </xf>
    <xf numFmtId="0" fontId="5" fillId="0" borderId="3" xfId="0" applyFont="1" applyBorder="1" applyAlignment="1">
      <alignment horizontal="center" vertical="center" wrapText="1"/>
    </xf>
    <xf numFmtId="2" fontId="4" fillId="0" borderId="1" xfId="0" applyNumberFormat="1" applyFont="1" applyBorder="1" applyAlignment="1" applyProtection="1">
      <alignment horizontal="right"/>
    </xf>
    <xf numFmtId="0" fontId="4" fillId="3" borderId="0" xfId="0" applyFont="1" applyFill="1"/>
    <xf numFmtId="4" fontId="23" fillId="4" borderId="0" xfId="0" applyNumberFormat="1" applyFont="1" applyFill="1" applyAlignment="1" applyProtection="1">
      <alignment horizontal="right"/>
    </xf>
    <xf numFmtId="4" fontId="23" fillId="0" borderId="0" xfId="0" applyNumberFormat="1" applyFont="1" applyAlignment="1" applyProtection="1">
      <alignment horizontal="right"/>
    </xf>
    <xf numFmtId="0" fontId="4" fillId="2" borderId="0" xfId="0" applyFont="1" applyFill="1" applyProtection="1">
      <protection locked="0"/>
    </xf>
    <xf numFmtId="0" fontId="4" fillId="2" borderId="0" xfId="0" applyFont="1" applyFill="1" applyProtection="1"/>
    <xf numFmtId="2" fontId="27" fillId="0" borderId="2" xfId="0" applyNumberFormat="1" applyFont="1" applyBorder="1" applyAlignment="1" applyProtection="1">
      <alignment horizontal="right" vertical="center"/>
    </xf>
    <xf numFmtId="2" fontId="27" fillId="0" borderId="0" xfId="0" applyNumberFormat="1" applyFont="1" applyBorder="1" applyAlignment="1" applyProtection="1">
      <alignment horizontal="right" vertical="center"/>
    </xf>
    <xf numFmtId="2" fontId="27" fillId="0" borderId="1" xfId="0" applyNumberFormat="1" applyFont="1" applyBorder="1" applyAlignment="1" applyProtection="1">
      <alignment horizontal="right" vertical="center"/>
    </xf>
    <xf numFmtId="0" fontId="4" fillId="0" borderId="2" xfId="0" applyFont="1" applyBorder="1" applyAlignment="1" applyProtection="1">
      <alignment horizontal="justify" vertical="justify" wrapText="1"/>
      <protection locked="0"/>
    </xf>
    <xf numFmtId="0" fontId="4" fillId="0" borderId="0" xfId="0" applyFont="1" applyBorder="1" applyAlignment="1" applyProtection="1">
      <alignment horizontal="justify" vertical="justify" wrapText="1"/>
      <protection locked="0"/>
    </xf>
    <xf numFmtId="0" fontId="4" fillId="0" borderId="0" xfId="0" applyFont="1" applyBorder="1" applyAlignment="1" applyProtection="1">
      <alignment horizontal="justify" vertical="justify" wrapText="1"/>
    </xf>
    <xf numFmtId="2" fontId="27" fillId="0" borderId="0" xfId="0" applyNumberFormat="1" applyFont="1" applyAlignment="1" applyProtection="1">
      <alignment horizontal="right" vertical="center"/>
    </xf>
    <xf numFmtId="0" fontId="24" fillId="0" borderId="2" xfId="0" applyFont="1" applyBorder="1" applyAlignment="1" applyProtection="1">
      <alignment horizontal="justify" vertical="justify" wrapText="1"/>
      <protection locked="0"/>
    </xf>
    <xf numFmtId="0" fontId="24" fillId="0" borderId="2" xfId="0" applyFont="1" applyBorder="1" applyAlignment="1" applyProtection="1">
      <alignment horizontal="justify" vertical="justify" wrapText="1"/>
    </xf>
    <xf numFmtId="0" fontId="24" fillId="0" borderId="0" xfId="0" applyFont="1" applyBorder="1" applyAlignment="1" applyProtection="1">
      <alignment horizontal="justify" vertical="justify" wrapText="1"/>
      <protection locked="0"/>
    </xf>
    <xf numFmtId="0" fontId="24" fillId="0" borderId="0" xfId="0" applyFont="1" applyBorder="1" applyAlignment="1" applyProtection="1">
      <alignment horizontal="justify" vertical="justify" wrapText="1"/>
    </xf>
    <xf numFmtId="0" fontId="4" fillId="0" borderId="0" xfId="0" applyFont="1" applyBorder="1" applyAlignment="1" applyProtection="1">
      <alignment horizontal="justify" vertical="center" wrapText="1"/>
      <protection locked="0"/>
    </xf>
    <xf numFmtId="0" fontId="4" fillId="0" borderId="0" xfId="0" applyFont="1" applyBorder="1" applyAlignment="1" applyProtection="1">
      <alignment horizontal="justify" vertical="center" wrapText="1"/>
    </xf>
    <xf numFmtId="2" fontId="4" fillId="0" borderId="2" xfId="0" applyNumberFormat="1" applyFont="1" applyBorder="1" applyAlignment="1" applyProtection="1">
      <alignment vertical="center"/>
    </xf>
    <xf numFmtId="2" fontId="4" fillId="0" borderId="0" xfId="0" applyNumberFormat="1" applyFont="1" applyAlignment="1" applyProtection="1">
      <alignment horizontal="right" vertical="center"/>
    </xf>
    <xf numFmtId="2" fontId="8" fillId="0" borderId="2" xfId="0" applyNumberFormat="1" applyFont="1" applyBorder="1" applyAlignment="1" applyProtection="1">
      <alignment horizontal="right" vertical="center"/>
    </xf>
    <xf numFmtId="2" fontId="4" fillId="0" borderId="1" xfId="0" applyNumberFormat="1" applyFont="1" applyBorder="1" applyAlignment="1" applyProtection="1">
      <alignment horizontal="right" vertical="center"/>
    </xf>
    <xf numFmtId="4" fontId="37" fillId="0" borderId="2" xfId="0" applyNumberFormat="1" applyFont="1" applyFill="1" applyBorder="1" applyAlignment="1" applyProtection="1">
      <alignment wrapText="1"/>
      <protection locked="0"/>
    </xf>
    <xf numFmtId="168" fontId="37" fillId="0" borderId="2" xfId="0" applyNumberFormat="1" applyFont="1" applyFill="1" applyBorder="1" applyAlignment="1" applyProtection="1">
      <alignment vertical="top" wrapText="1"/>
    </xf>
    <xf numFmtId="2" fontId="39" fillId="0" borderId="0" xfId="0" applyNumberFormat="1" applyFont="1" applyBorder="1" applyAlignment="1" applyProtection="1">
      <alignment horizontal="center" vertical="center"/>
    </xf>
    <xf numFmtId="2" fontId="39" fillId="0" borderId="2" xfId="0" applyNumberFormat="1" applyFont="1" applyBorder="1" applyAlignment="1" applyProtection="1">
      <alignment horizontal="center" vertical="center"/>
    </xf>
    <xf numFmtId="165" fontId="4" fillId="0" borderId="1" xfId="0" applyNumberFormat="1" applyFont="1" applyBorder="1" applyProtection="1"/>
    <xf numFmtId="0" fontId="41" fillId="0" borderId="1" xfId="0" applyFont="1" applyBorder="1" applyProtection="1"/>
    <xf numFmtId="4" fontId="27" fillId="0" borderId="2" xfId="0" applyNumberFormat="1" applyFont="1" applyBorder="1" applyAlignment="1" applyProtection="1">
      <alignment horizontal="right"/>
    </xf>
    <xf numFmtId="4" fontId="27" fillId="0" borderId="0" xfId="0" applyNumberFormat="1" applyFont="1" applyBorder="1" applyAlignment="1" applyProtection="1">
      <alignment horizontal="right"/>
    </xf>
    <xf numFmtId="4" fontId="27" fillId="0" borderId="1" xfId="0" applyNumberFormat="1" applyFont="1" applyBorder="1" applyAlignment="1" applyProtection="1">
      <alignment horizontal="right" vertical="center"/>
    </xf>
    <xf numFmtId="4" fontId="27" fillId="0" borderId="0" xfId="0" applyNumberFormat="1" applyFont="1" applyBorder="1" applyAlignment="1" applyProtection="1">
      <alignment horizontal="right" vertical="center"/>
    </xf>
    <xf numFmtId="4" fontId="27" fillId="0" borderId="0" xfId="0" applyNumberFormat="1" applyFont="1" applyFill="1" applyBorder="1" applyAlignment="1" applyProtection="1">
      <alignment horizontal="right" vertical="center"/>
    </xf>
    <xf numFmtId="4" fontId="4" fillId="0" borderId="0" xfId="0" applyNumberFormat="1" applyFont="1" applyFill="1" applyBorder="1" applyAlignment="1" applyProtection="1">
      <alignment horizontal="right" vertical="center"/>
    </xf>
    <xf numFmtId="4" fontId="4" fillId="0" borderId="1" xfId="0" applyNumberFormat="1" applyFont="1" applyFill="1" applyBorder="1" applyAlignment="1" applyProtection="1">
      <alignment horizontal="right" vertical="center"/>
    </xf>
    <xf numFmtId="2" fontId="39" fillId="4" borderId="4" xfId="0" applyNumberFormat="1" applyFont="1" applyFill="1" applyBorder="1" applyAlignment="1" applyProtection="1">
      <alignment horizontal="center" vertical="center"/>
    </xf>
    <xf numFmtId="2" fontId="6" fillId="0" borderId="0" xfId="0" applyNumberFormat="1" applyFont="1" applyBorder="1" applyAlignment="1" applyProtection="1">
      <alignment horizontal="center" vertical="center"/>
    </xf>
    <xf numFmtId="4" fontId="72" fillId="0" borderId="0" xfId="0" applyNumberFormat="1" applyFont="1" applyBorder="1" applyAlignment="1" applyProtection="1"/>
    <xf numFmtId="4" fontId="8" fillId="0" borderId="0" xfId="0" applyNumberFormat="1" applyFont="1" applyFill="1" applyBorder="1" applyAlignment="1" applyProtection="1"/>
    <xf numFmtId="4" fontId="8" fillId="0" borderId="1" xfId="0" applyNumberFormat="1" applyFont="1" applyFill="1" applyBorder="1" applyAlignment="1" applyProtection="1"/>
    <xf numFmtId="4" fontId="6" fillId="0" borderId="2" xfId="0" applyNumberFormat="1" applyFont="1" applyBorder="1" applyProtection="1"/>
    <xf numFmtId="4" fontId="4" fillId="0" borderId="0" xfId="0" applyNumberFormat="1" applyFont="1" applyFill="1" applyBorder="1" applyAlignment="1" applyProtection="1">
      <alignment horizontal="right"/>
    </xf>
    <xf numFmtId="4" fontId="27" fillId="0" borderId="1" xfId="0" applyNumberFormat="1" applyFont="1" applyFill="1" applyBorder="1" applyAlignment="1" applyProtection="1">
      <alignment horizontal="right" vertical="center"/>
    </xf>
    <xf numFmtId="2" fontId="33" fillId="0" borderId="0" xfId="0" applyNumberFormat="1" applyFont="1" applyAlignment="1" applyProtection="1">
      <alignment horizontal="right" vertical="center"/>
    </xf>
    <xf numFmtId="2" fontId="35" fillId="0" borderId="0" xfId="0" applyNumberFormat="1" applyFont="1" applyBorder="1" applyAlignment="1" applyProtection="1">
      <alignment horizontal="center" vertical="center"/>
    </xf>
    <xf numFmtId="2" fontId="34" fillId="0" borderId="0" xfId="0" applyNumberFormat="1" applyFont="1" applyBorder="1" applyAlignment="1" applyProtection="1">
      <alignment horizontal="right" vertical="center"/>
    </xf>
    <xf numFmtId="4" fontId="39" fillId="2" borderId="5" xfId="0" applyNumberFormat="1" applyFont="1" applyFill="1" applyBorder="1" applyAlignment="1" applyProtection="1">
      <alignment vertical="center"/>
    </xf>
    <xf numFmtId="0" fontId="4" fillId="3" borderId="0" xfId="0" applyFont="1" applyFill="1" applyBorder="1" applyProtection="1">
      <protection locked="0"/>
    </xf>
    <xf numFmtId="2" fontId="4" fillId="3" borderId="0" xfId="0" applyNumberFormat="1" applyFont="1" applyFill="1" applyBorder="1" applyProtection="1">
      <protection locked="0"/>
    </xf>
    <xf numFmtId="0" fontId="5" fillId="0" borderId="3" xfId="0" applyFont="1" applyBorder="1" applyAlignment="1" applyProtection="1">
      <alignment horizontal="center" vertical="center" wrapText="1"/>
      <protection locked="0"/>
    </xf>
    <xf numFmtId="4" fontId="25" fillId="0" borderId="0" xfId="0" applyNumberFormat="1" applyFont="1" applyBorder="1" applyAlignment="1" applyProtection="1">
      <alignment horizontal="right"/>
    </xf>
    <xf numFmtId="4" fontId="4" fillId="0" borderId="0" xfId="0" applyNumberFormat="1" applyFont="1" applyBorder="1" applyAlignment="1" applyProtection="1">
      <alignment horizontal="right"/>
    </xf>
    <xf numFmtId="4" fontId="4" fillId="0" borderId="0" xfId="0" applyNumberFormat="1" applyFont="1" applyFill="1" applyBorder="1" applyAlignment="1" applyProtection="1"/>
    <xf numFmtId="4" fontId="23" fillId="2" borderId="9" xfId="0" applyNumberFormat="1" applyFont="1" applyFill="1" applyBorder="1" applyAlignment="1" applyProtection="1">
      <alignment horizontal="right"/>
    </xf>
    <xf numFmtId="4" fontId="26" fillId="2" borderId="0" xfId="0" applyNumberFormat="1" applyFont="1" applyFill="1" applyBorder="1" applyAlignment="1" applyProtection="1">
      <alignment horizontal="right"/>
    </xf>
    <xf numFmtId="4" fontId="26" fillId="0" borderId="0" xfId="0" applyNumberFormat="1" applyFont="1" applyBorder="1" applyAlignment="1" applyProtection="1">
      <alignment horizontal="right"/>
    </xf>
    <xf numFmtId="4" fontId="4" fillId="0" borderId="0" xfId="0" applyNumberFormat="1" applyFont="1" applyFill="1" applyBorder="1" applyAlignment="1" applyProtection="1">
      <alignment vertical="center"/>
    </xf>
    <xf numFmtId="4" fontId="26" fillId="2" borderId="9" xfId="0" applyNumberFormat="1" applyFont="1" applyFill="1" applyBorder="1" applyAlignment="1" applyProtection="1">
      <alignment horizontal="right"/>
    </xf>
    <xf numFmtId="49" fontId="4" fillId="3" borderId="0" xfId="0" applyNumberFormat="1" applyFont="1" applyFill="1" applyBorder="1" applyAlignment="1" applyProtection="1">
      <alignment horizontal="center" vertical="top" wrapText="1"/>
    </xf>
    <xf numFmtId="0" fontId="6" fillId="3" borderId="0" xfId="0" applyFont="1" applyFill="1" applyBorder="1" applyAlignment="1" applyProtection="1">
      <alignment horizontal="justify" vertical="top" wrapText="1"/>
    </xf>
    <xf numFmtId="49" fontId="4" fillId="2" borderId="0" xfId="0" applyNumberFormat="1" applyFont="1" applyFill="1" applyBorder="1" applyAlignment="1" applyProtection="1">
      <alignment horizontal="center" vertical="top" wrapText="1"/>
    </xf>
    <xf numFmtId="0" fontId="4" fillId="2" borderId="0" xfId="0" applyFont="1" applyFill="1" applyBorder="1" applyAlignment="1" applyProtection="1">
      <alignment vertical="top" wrapText="1"/>
    </xf>
    <xf numFmtId="0" fontId="5" fillId="0" borderId="3" xfId="0" applyFont="1" applyBorder="1" applyAlignment="1" applyProtection="1">
      <alignment horizontal="center" vertical="center" wrapText="1"/>
    </xf>
    <xf numFmtId="0" fontId="4" fillId="3" borderId="0" xfId="0" applyFont="1" applyFill="1" applyProtection="1"/>
    <xf numFmtId="0" fontId="7" fillId="0" borderId="4"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25" fillId="0" borderId="0" xfId="0" applyFont="1" applyBorder="1" applyAlignment="1">
      <alignment horizontal="left" vertical="top" wrapText="1"/>
    </xf>
    <xf numFmtId="0" fontId="3" fillId="0" borderId="0" xfId="0" applyFont="1" applyBorder="1" applyAlignment="1">
      <alignment horizontal="justify" vertical="top" wrapText="1"/>
    </xf>
    <xf numFmtId="0" fontId="3" fillId="0" borderId="0" xfId="0" applyFont="1" applyBorder="1" applyAlignment="1">
      <alignment horizontal="center"/>
    </xf>
    <xf numFmtId="0" fontId="25" fillId="0" borderId="0" xfId="0" applyFont="1" applyBorder="1" applyAlignment="1">
      <alignment horizontal="justify" vertical="top" wrapText="1"/>
    </xf>
    <xf numFmtId="0" fontId="25" fillId="0" borderId="0"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center"/>
    </xf>
    <xf numFmtId="0" fontId="74" fillId="0" borderId="0" xfId="0" applyFont="1" applyAlignment="1">
      <alignment horizontal="justify" vertical="top" wrapText="1"/>
    </xf>
    <xf numFmtId="0" fontId="3" fillId="0" borderId="0" xfId="0" applyFont="1" applyAlignment="1">
      <alignment horizontal="center" vertical="top"/>
    </xf>
    <xf numFmtId="0" fontId="3" fillId="0" borderId="0" xfId="9" applyFont="1" applyFill="1" applyAlignment="1">
      <alignment horizontal="justify" vertical="top" wrapText="1"/>
    </xf>
    <xf numFmtId="0" fontId="6" fillId="0" borderId="0" xfId="9" applyFont="1" applyFill="1" applyAlignment="1">
      <alignment horizontal="center" vertical="top"/>
    </xf>
    <xf numFmtId="0" fontId="3" fillId="0" borderId="0" xfId="0" applyFont="1" applyFill="1" applyAlignment="1">
      <alignment horizontal="center"/>
    </xf>
    <xf numFmtId="0" fontId="3" fillId="0" borderId="0" xfId="9" applyFont="1" applyFill="1" applyAlignment="1">
      <alignment horizontal="justify" vertical="top"/>
    </xf>
    <xf numFmtId="0" fontId="3" fillId="0" borderId="0" xfId="9" applyFont="1" applyFill="1" applyAlignment="1"/>
    <xf numFmtId="1" fontId="3" fillId="0" borderId="0" xfId="9" applyNumberFormat="1" applyFont="1" applyFill="1" applyAlignment="1">
      <alignment horizontal="center"/>
    </xf>
    <xf numFmtId="0" fontId="25" fillId="0" borderId="0" xfId="0" applyFont="1" applyFill="1" applyAlignment="1">
      <alignment horizontal="left" vertical="top" wrapText="1"/>
    </xf>
    <xf numFmtId="0" fontId="25" fillId="0" borderId="0" xfId="0" applyFont="1" applyFill="1" applyAlignment="1">
      <alignment horizontal="center"/>
    </xf>
    <xf numFmtId="0" fontId="3" fillId="0" borderId="0" xfId="17" applyNumberFormat="1" applyFont="1" applyFill="1" applyAlignment="1">
      <alignment horizontal="justify" vertical="top" wrapText="1"/>
    </xf>
    <xf numFmtId="0" fontId="3" fillId="0" borderId="0" xfId="11" applyFont="1" applyBorder="1" applyAlignment="1">
      <alignment horizontal="justify" vertical="top" wrapText="1"/>
    </xf>
    <xf numFmtId="0" fontId="3" fillId="0" borderId="0" xfId="11" applyFont="1" applyBorder="1" applyAlignment="1">
      <alignment horizontal="center" wrapText="1"/>
    </xf>
    <xf numFmtId="0" fontId="3" fillId="0" borderId="0" xfId="9" applyFont="1" applyFill="1" applyAlignment="1">
      <alignment horizontal="center"/>
    </xf>
    <xf numFmtId="0" fontId="25" fillId="0" borderId="0" xfId="0" applyFont="1" applyAlignment="1">
      <alignment horizontal="justify" vertical="top" wrapText="1"/>
    </xf>
    <xf numFmtId="49" fontId="4" fillId="0" borderId="0" xfId="0" applyNumberFormat="1" applyFont="1" applyBorder="1" applyAlignment="1" applyProtection="1">
      <alignment horizontal="center" vertical="top" wrapText="1"/>
    </xf>
    <xf numFmtId="0" fontId="4" fillId="0" borderId="0" xfId="0" applyFont="1" applyBorder="1" applyAlignment="1" applyProtection="1">
      <alignment horizontal="left" vertical="top" wrapText="1"/>
    </xf>
    <xf numFmtId="49" fontId="4" fillId="0" borderId="2" xfId="0" applyNumberFormat="1" applyFont="1" applyBorder="1" applyAlignment="1" applyProtection="1">
      <alignment horizontal="center" vertical="top" wrapText="1"/>
    </xf>
    <xf numFmtId="49" fontId="4" fillId="0" borderId="1" xfId="0" applyNumberFormat="1" applyFont="1" applyBorder="1" applyAlignment="1" applyProtection="1">
      <alignment horizontal="center" vertical="top" wrapText="1"/>
    </xf>
    <xf numFmtId="0" fontId="6" fillId="3" borderId="0" xfId="0" applyFont="1" applyFill="1" applyBorder="1" applyAlignment="1" applyProtection="1">
      <alignment horizontal="justify" vertical="top" wrapText="1"/>
    </xf>
    <xf numFmtId="0" fontId="6" fillId="2" borderId="0" xfId="0" applyFont="1" applyFill="1" applyBorder="1" applyAlignment="1" applyProtection="1">
      <alignment vertical="top" wrapText="1"/>
    </xf>
    <xf numFmtId="0" fontId="4" fillId="0" borderId="0" xfId="0" applyFont="1" applyBorder="1" applyAlignment="1" applyProtection="1">
      <alignment vertical="top" wrapText="1"/>
    </xf>
    <xf numFmtId="49" fontId="5" fillId="0" borderId="19" xfId="64" applyNumberFormat="1" applyFont="1" applyBorder="1" applyAlignment="1">
      <alignment horizontal="center" vertical="center" wrapText="1"/>
    </xf>
    <xf numFmtId="0" fontId="5" fillId="0" borderId="0" xfId="0" applyFont="1" applyBorder="1"/>
    <xf numFmtId="0" fontId="18" fillId="0" borderId="0" xfId="0" applyFont="1" applyBorder="1" applyAlignment="1">
      <alignment horizontal="center" vertical="center"/>
    </xf>
    <xf numFmtId="4" fontId="18" fillId="0" borderId="0" xfId="0" applyNumberFormat="1" applyFont="1" applyBorder="1" applyAlignment="1">
      <alignment horizontal="center" vertical="center"/>
    </xf>
    <xf numFmtId="0" fontId="3" fillId="0" borderId="0" xfId="0" applyFont="1"/>
    <xf numFmtId="0" fontId="6" fillId="27" borderId="4" xfId="0" applyFont="1" applyFill="1" applyBorder="1" applyAlignment="1">
      <alignment vertical="top"/>
    </xf>
    <xf numFmtId="0" fontId="23" fillId="28" borderId="0" xfId="0" applyFont="1" applyFill="1" applyBorder="1" applyAlignment="1">
      <alignment horizontal="left"/>
    </xf>
    <xf numFmtId="4" fontId="23" fillId="28" borderId="0" xfId="0" applyNumberFormat="1" applyFont="1" applyFill="1" applyBorder="1" applyAlignment="1">
      <alignment horizontal="left"/>
    </xf>
    <xf numFmtId="0" fontId="23" fillId="28" borderId="0" xfId="0" applyFont="1" applyFill="1" applyBorder="1" applyAlignment="1">
      <alignment horizontal="left" vertical="top"/>
    </xf>
    <xf numFmtId="0" fontId="3" fillId="28" borderId="0" xfId="0" applyFont="1" applyFill="1" applyBorder="1" applyAlignment="1">
      <alignment horizontal="center" vertical="top"/>
    </xf>
    <xf numFmtId="0" fontId="3" fillId="0" borderId="0" xfId="0" applyFont="1" applyFill="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77" fillId="0" borderId="4" xfId="0" applyNumberFormat="1" applyFont="1" applyFill="1" applyBorder="1" applyAlignment="1">
      <alignment vertical="top" wrapText="1"/>
    </xf>
    <xf numFmtId="0" fontId="3" fillId="0" borderId="0" xfId="0" applyFont="1" applyBorder="1" applyAlignment="1">
      <alignment horizontal="center" vertical="center"/>
    </xf>
    <xf numFmtId="0" fontId="77" fillId="0" borderId="0" xfId="0" applyNumberFormat="1" applyFont="1" applyFill="1" applyBorder="1" applyAlignment="1">
      <alignment vertical="top" wrapText="1"/>
    </xf>
    <xf numFmtId="0" fontId="7" fillId="0" borderId="0" xfId="0" applyNumberFormat="1" applyFont="1" applyFill="1" applyBorder="1" applyAlignment="1">
      <alignment vertical="top" wrapText="1"/>
    </xf>
    <xf numFmtId="0" fontId="7" fillId="0" borderId="1" xfId="0" applyNumberFormat="1" applyFont="1" applyFill="1" applyBorder="1" applyAlignment="1">
      <alignment horizontal="left" vertical="top" wrapText="1"/>
    </xf>
    <xf numFmtId="0" fontId="23" fillId="0" borderId="0" xfId="0" applyFont="1" applyFill="1" applyBorder="1" applyAlignment="1">
      <alignment horizontal="left"/>
    </xf>
    <xf numFmtId="4" fontId="23" fillId="0" borderId="0" xfId="0" applyNumberFormat="1" applyFont="1" applyFill="1" applyBorder="1" applyAlignment="1">
      <alignment horizontal="left"/>
    </xf>
    <xf numFmtId="0" fontId="78" fillId="0" borderId="0" xfId="0" applyFont="1" applyFill="1" applyBorder="1" applyAlignment="1">
      <alignment horizontal="left" vertical="top"/>
    </xf>
    <xf numFmtId="49" fontId="6" fillId="3" borderId="1" xfId="0" applyNumberFormat="1" applyFont="1" applyFill="1" applyBorder="1" applyAlignment="1">
      <alignment horizontal="center" vertical="top" wrapText="1"/>
    </xf>
    <xf numFmtId="0" fontId="6" fillId="3" borderId="1" xfId="0" applyFont="1" applyFill="1" applyBorder="1" applyAlignment="1">
      <alignment horizontal="left" wrapText="1"/>
    </xf>
    <xf numFmtId="0" fontId="3" fillId="3" borderId="1" xfId="0" applyFont="1" applyFill="1" applyBorder="1" applyAlignment="1">
      <alignment horizontal="left" wrapText="1"/>
    </xf>
    <xf numFmtId="4" fontId="3" fillId="3" borderId="1" xfId="0" applyNumberFormat="1" applyFont="1" applyFill="1" applyBorder="1" applyAlignment="1">
      <alignment horizontal="right" wrapText="1"/>
    </xf>
    <xf numFmtId="2" fontId="3" fillId="3" borderId="1" xfId="0" applyNumberFormat="1" applyFont="1" applyFill="1" applyBorder="1" applyAlignment="1">
      <alignment vertical="top" wrapText="1"/>
    </xf>
    <xf numFmtId="2" fontId="76" fillId="3" borderId="1" xfId="0" applyNumberFormat="1" applyFont="1" applyFill="1" applyBorder="1" applyAlignment="1">
      <alignment horizontal="right" vertical="top" wrapText="1"/>
    </xf>
    <xf numFmtId="49" fontId="3" fillId="0" borderId="0" xfId="0" applyNumberFormat="1" applyFont="1" applyBorder="1" applyAlignment="1">
      <alignment horizontal="center" vertical="top" wrapText="1"/>
    </xf>
    <xf numFmtId="0" fontId="3" fillId="0" borderId="0" xfId="0" applyFont="1" applyBorder="1" applyAlignment="1">
      <alignment vertical="top" wrapText="1"/>
    </xf>
    <xf numFmtId="0" fontId="3" fillId="0" borderId="0" xfId="0" applyFont="1" applyBorder="1" applyAlignment="1">
      <alignment horizontal="left" wrapText="1"/>
    </xf>
    <xf numFmtId="4" fontId="3" fillId="0" borderId="0" xfId="0" applyNumberFormat="1" applyFont="1" applyBorder="1" applyAlignment="1">
      <alignment horizontal="right" wrapText="1"/>
    </xf>
    <xf numFmtId="2" fontId="3" fillId="0" borderId="0" xfId="0" applyNumberFormat="1" applyFont="1" applyBorder="1" applyAlignment="1">
      <alignment vertical="top" wrapText="1"/>
    </xf>
    <xf numFmtId="2" fontId="76" fillId="0" borderId="0" xfId="0" applyNumberFormat="1" applyFont="1" applyBorder="1" applyAlignment="1">
      <alignment horizontal="right" vertical="top" wrapText="1"/>
    </xf>
    <xf numFmtId="4" fontId="3" fillId="2" borderId="0" xfId="0" applyNumberFormat="1" applyFont="1" applyFill="1" applyBorder="1" applyAlignment="1">
      <alignment horizontal="right" wrapText="1"/>
    </xf>
    <xf numFmtId="2" fontId="3" fillId="2" borderId="0" xfId="0" applyNumberFormat="1" applyFont="1" applyFill="1" applyBorder="1" applyAlignment="1">
      <alignment vertical="top" wrapText="1"/>
    </xf>
    <xf numFmtId="2" fontId="76" fillId="2" borderId="0" xfId="0" applyNumberFormat="1" applyFont="1" applyFill="1" applyBorder="1" applyAlignment="1">
      <alignment horizontal="right" vertical="top" wrapText="1"/>
    </xf>
    <xf numFmtId="4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Fill="1" applyBorder="1" applyAlignment="1">
      <alignment horizontal="left" wrapText="1"/>
    </xf>
    <xf numFmtId="4" fontId="3" fillId="0" borderId="0" xfId="0" applyNumberFormat="1" applyFont="1" applyFill="1" applyBorder="1" applyAlignment="1">
      <alignment horizontal="right" wrapText="1"/>
    </xf>
    <xf numFmtId="2" fontId="3" fillId="0" borderId="0" xfId="0" applyNumberFormat="1" applyFont="1" applyFill="1" applyBorder="1" applyAlignment="1">
      <alignment vertical="top" wrapText="1"/>
    </xf>
    <xf numFmtId="2" fontId="76" fillId="0" borderId="0" xfId="0" applyNumberFormat="1" applyFont="1" applyFill="1" applyBorder="1" applyAlignment="1">
      <alignment horizontal="right" vertical="top" wrapText="1"/>
    </xf>
    <xf numFmtId="49" fontId="3" fillId="0" borderId="1" xfId="0" applyNumberFormat="1" applyFont="1" applyBorder="1" applyAlignment="1" applyProtection="1">
      <alignment horizontal="center" vertical="top" wrapText="1"/>
    </xf>
    <xf numFmtId="0" fontId="3" fillId="0" borderId="1" xfId="0" applyFont="1" applyBorder="1" applyAlignment="1" applyProtection="1">
      <alignment vertical="top" wrapText="1"/>
    </xf>
    <xf numFmtId="0" fontId="3" fillId="0" borderId="1" xfId="0" applyFont="1" applyBorder="1" applyAlignment="1" applyProtection="1">
      <alignment horizontal="left" wrapText="1"/>
    </xf>
    <xf numFmtId="4" fontId="3" fillId="0" borderId="1" xfId="0" applyNumberFormat="1" applyFont="1" applyBorder="1" applyAlignment="1" applyProtection="1">
      <alignment horizontal="right" wrapText="1"/>
    </xf>
    <xf numFmtId="49" fontId="3" fillId="0" borderId="4" xfId="0" applyNumberFormat="1" applyFont="1" applyBorder="1" applyAlignment="1" applyProtection="1">
      <alignment horizontal="center" vertical="top" wrapText="1"/>
    </xf>
    <xf numFmtId="0" fontId="3" fillId="0" borderId="4" xfId="0" applyFont="1" applyBorder="1" applyAlignment="1" applyProtection="1">
      <alignment vertical="top" wrapText="1"/>
    </xf>
    <xf numFmtId="0" fontId="3" fillId="0" borderId="4" xfId="0" applyFont="1" applyBorder="1" applyAlignment="1" applyProtection="1">
      <alignment horizontal="left" wrapText="1"/>
    </xf>
    <xf numFmtId="4" fontId="3" fillId="0" borderId="4" xfId="0" applyNumberFormat="1" applyFont="1" applyBorder="1" applyAlignment="1" applyProtection="1">
      <alignment horizontal="right" wrapText="1"/>
    </xf>
    <xf numFmtId="0" fontId="3" fillId="0" borderId="4" xfId="0" applyFont="1" applyBorder="1" applyAlignment="1" applyProtection="1">
      <alignment horizontal="center" vertical="top"/>
    </xf>
    <xf numFmtId="49" fontId="6" fillId="29" borderId="4" xfId="0" applyNumberFormat="1" applyFont="1" applyFill="1" applyBorder="1" applyAlignment="1" applyProtection="1">
      <alignment horizontal="center" vertical="top" wrapText="1"/>
    </xf>
    <xf numFmtId="0" fontId="6" fillId="29" borderId="4" xfId="0" applyFont="1" applyFill="1" applyBorder="1" applyAlignment="1" applyProtection="1">
      <alignment vertical="top" wrapText="1"/>
    </xf>
    <xf numFmtId="0" fontId="3" fillId="29" borderId="4" xfId="0" applyFont="1" applyFill="1" applyBorder="1" applyAlignment="1" applyProtection="1">
      <alignment horizontal="left" wrapText="1"/>
    </xf>
    <xf numFmtId="4" fontId="3" fillId="29" borderId="4" xfId="0" applyNumberFormat="1" applyFont="1" applyFill="1" applyBorder="1" applyAlignment="1" applyProtection="1">
      <alignment wrapText="1"/>
    </xf>
    <xf numFmtId="4" fontId="3" fillId="29" borderId="4" xfId="0" applyNumberFormat="1" applyFont="1" applyFill="1" applyBorder="1" applyAlignment="1">
      <alignment vertical="top" wrapText="1"/>
    </xf>
    <xf numFmtId="4" fontId="6" fillId="29" borderId="4" xfId="0" applyNumberFormat="1" applyFont="1" applyFill="1" applyBorder="1" applyAlignment="1" applyProtection="1">
      <alignment horizontal="right" vertical="top" wrapText="1"/>
    </xf>
    <xf numFmtId="0" fontId="3" fillId="0" borderId="0" xfId="0" applyFont="1" applyFill="1" applyBorder="1" applyAlignment="1" applyProtection="1">
      <alignment horizontal="left" wrapText="1"/>
    </xf>
    <xf numFmtId="4" fontId="3" fillId="0" borderId="0" xfId="0" applyNumberFormat="1" applyFont="1" applyFill="1" applyBorder="1" applyAlignment="1" applyProtection="1">
      <alignment wrapText="1"/>
    </xf>
    <xf numFmtId="4" fontId="3" fillId="0" borderId="0" xfId="0" applyNumberFormat="1" applyFont="1" applyFill="1" applyBorder="1" applyAlignment="1">
      <alignment vertical="top" wrapText="1"/>
    </xf>
    <xf numFmtId="4" fontId="76" fillId="0" borderId="0" xfId="0" applyNumberFormat="1" applyFont="1" applyFill="1" applyBorder="1" applyAlignment="1">
      <alignment horizontal="right" vertical="top" wrapText="1"/>
    </xf>
    <xf numFmtId="4" fontId="3" fillId="2" borderId="0" xfId="0" applyNumberFormat="1" applyFont="1" applyFill="1" applyBorder="1" applyAlignment="1" applyProtection="1">
      <alignment horizontal="right" wrapText="1"/>
    </xf>
    <xf numFmtId="4" fontId="3" fillId="2" borderId="0" xfId="0" applyNumberFormat="1" applyFont="1" applyFill="1" applyBorder="1" applyAlignment="1">
      <alignment vertical="top" wrapText="1"/>
    </xf>
    <xf numFmtId="4" fontId="76" fillId="2" borderId="0" xfId="0" applyNumberFormat="1" applyFont="1" applyFill="1" applyBorder="1" applyAlignment="1">
      <alignment horizontal="right" vertical="top" wrapText="1"/>
    </xf>
    <xf numFmtId="49" fontId="3"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4" fontId="3" fillId="0" borderId="0" xfId="0" applyNumberFormat="1" applyFont="1" applyFill="1" applyBorder="1" applyAlignment="1" applyProtection="1">
      <alignment horizontal="right" wrapText="1"/>
    </xf>
    <xf numFmtId="4" fontId="3" fillId="0" borderId="0" xfId="0" applyNumberFormat="1" applyFont="1" applyFill="1" applyBorder="1" applyAlignment="1" applyProtection="1">
      <alignment vertical="top" wrapText="1"/>
      <protection locked="0"/>
    </xf>
    <xf numFmtId="4" fontId="76" fillId="0" borderId="0" xfId="0" applyNumberFormat="1" applyFont="1" applyFill="1" applyBorder="1" applyAlignment="1" applyProtection="1">
      <alignment horizontal="right" vertical="top" wrapText="1"/>
    </xf>
    <xf numFmtId="49" fontId="3" fillId="0" borderId="0" xfId="0" applyNumberFormat="1" applyFont="1" applyBorder="1" applyAlignment="1" applyProtection="1">
      <alignment horizontal="center" vertical="top" wrapText="1"/>
    </xf>
    <xf numFmtId="0" fontId="3" fillId="0" borderId="0" xfId="0" applyFont="1" applyBorder="1" applyAlignment="1" applyProtection="1">
      <alignment vertical="top" wrapText="1"/>
    </xf>
    <xf numFmtId="0" fontId="3" fillId="0" borderId="0" xfId="0" applyFont="1" applyBorder="1" applyAlignment="1" applyProtection="1">
      <alignment horizontal="left" wrapText="1"/>
    </xf>
    <xf numFmtId="4" fontId="3" fillId="0" borderId="0" xfId="0" applyNumberFormat="1" applyFont="1" applyBorder="1" applyAlignment="1" applyProtection="1">
      <alignment horizontal="right" wrapText="1"/>
    </xf>
    <xf numFmtId="4" fontId="3" fillId="0" borderId="0" xfId="0" applyNumberFormat="1" applyFont="1" applyBorder="1" applyAlignment="1" applyProtection="1">
      <alignment vertical="top" wrapText="1"/>
      <protection locked="0"/>
    </xf>
    <xf numFmtId="4" fontId="76" fillId="0" borderId="0" xfId="0" applyNumberFormat="1" applyFont="1" applyBorder="1" applyAlignment="1" applyProtection="1">
      <alignment horizontal="right" vertical="top"/>
    </xf>
    <xf numFmtId="0" fontId="3" fillId="0" borderId="0" xfId="0" applyFont="1" applyBorder="1" applyAlignment="1" applyProtection="1">
      <alignment horizontal="right" vertical="top" wrapText="1"/>
    </xf>
    <xf numFmtId="4" fontId="3" fillId="0" borderId="0" xfId="3" applyNumberFormat="1" applyFont="1" applyBorder="1" applyAlignment="1" applyProtection="1">
      <alignment horizontal="right" vertical="top"/>
    </xf>
    <xf numFmtId="0" fontId="3" fillId="0" borderId="1" xfId="0" applyFont="1" applyBorder="1" applyAlignment="1" applyProtection="1">
      <alignment horizontal="right" vertical="top" wrapText="1"/>
    </xf>
    <xf numFmtId="4" fontId="3" fillId="0" borderId="1" xfId="0" applyNumberFormat="1" applyFont="1" applyBorder="1" applyAlignment="1" applyProtection="1">
      <alignment vertical="top" wrapText="1"/>
      <protection locked="0"/>
    </xf>
    <xf numFmtId="4" fontId="3" fillId="0" borderId="1" xfId="0" applyNumberFormat="1" applyFont="1" applyBorder="1" applyAlignment="1" applyProtection="1">
      <alignment horizontal="right" vertical="top"/>
    </xf>
    <xf numFmtId="0" fontId="3" fillId="0" borderId="4" xfId="0" applyFont="1" applyBorder="1" applyAlignment="1" applyProtection="1">
      <alignment horizontal="left" vertical="top" wrapText="1"/>
    </xf>
    <xf numFmtId="4" fontId="3" fillId="0" borderId="4" xfId="0" applyNumberFormat="1" applyFont="1" applyBorder="1" applyAlignment="1" applyProtection="1">
      <alignment vertical="top" wrapText="1"/>
      <protection locked="0"/>
    </xf>
    <xf numFmtId="4" fontId="3" fillId="0" borderId="4" xfId="0" applyNumberFormat="1" applyFont="1" applyBorder="1" applyAlignment="1" applyProtection="1">
      <alignment horizontal="right" vertical="top"/>
    </xf>
    <xf numFmtId="0" fontId="6" fillId="29" borderId="1" xfId="0" applyFont="1" applyFill="1" applyBorder="1" applyAlignment="1" applyProtection="1">
      <alignment vertical="top" wrapText="1"/>
    </xf>
    <xf numFmtId="4" fontId="6" fillId="29" borderId="1" xfId="0" applyNumberFormat="1" applyFont="1" applyFill="1" applyBorder="1" applyAlignment="1">
      <alignment vertical="top" wrapText="1"/>
    </xf>
    <xf numFmtId="4" fontId="6" fillId="29" borderId="1" xfId="0" applyNumberFormat="1" applyFont="1" applyFill="1" applyBorder="1" applyAlignment="1" applyProtection="1">
      <alignment vertical="top" wrapText="1"/>
    </xf>
    <xf numFmtId="4" fontId="6" fillId="0" borderId="0" xfId="0" applyNumberFormat="1" applyFont="1" applyFill="1" applyBorder="1" applyAlignment="1">
      <alignment vertical="top" wrapText="1"/>
    </xf>
    <xf numFmtId="4" fontId="6" fillId="0" borderId="0" xfId="0" applyNumberFormat="1" applyFont="1" applyFill="1" applyBorder="1" applyAlignment="1" applyProtection="1">
      <alignment vertical="top" wrapText="1"/>
    </xf>
    <xf numFmtId="0" fontId="6" fillId="29" borderId="0" xfId="0" applyFont="1" applyFill="1" applyBorder="1" applyAlignment="1" applyProtection="1">
      <alignment horizontal="center" vertical="top"/>
    </xf>
    <xf numFmtId="0" fontId="6" fillId="29" borderId="0" xfId="0" applyFont="1" applyFill="1" applyBorder="1" applyAlignment="1" applyProtection="1">
      <alignment vertical="top" wrapText="1"/>
    </xf>
    <xf numFmtId="0" fontId="3" fillId="29" borderId="0" xfId="0" applyFont="1" applyFill="1" applyBorder="1" applyAlignment="1" applyProtection="1">
      <alignment horizontal="left" wrapText="1"/>
    </xf>
    <xf numFmtId="4" fontId="3" fillId="29" borderId="0" xfId="0" applyNumberFormat="1" applyFont="1" applyFill="1" applyBorder="1" applyAlignment="1" applyProtection="1">
      <alignment horizontal="right" wrapText="1"/>
    </xf>
    <xf numFmtId="4" fontId="3" fillId="29" borderId="0" xfId="0" applyNumberFormat="1" applyFont="1" applyFill="1" applyBorder="1" applyAlignment="1">
      <alignment vertical="top"/>
    </xf>
    <xf numFmtId="4" fontId="3" fillId="29" borderId="0" xfId="0" applyNumberFormat="1" applyFont="1" applyFill="1" applyBorder="1" applyAlignment="1" applyProtection="1">
      <alignment vertical="top"/>
    </xf>
    <xf numFmtId="0" fontId="3" fillId="0" borderId="0" xfId="0" applyFont="1" applyBorder="1" applyAlignment="1" applyProtection="1">
      <alignment horizontal="center" vertical="top"/>
    </xf>
    <xf numFmtId="0" fontId="3" fillId="0" borderId="0" xfId="0" applyFont="1" applyFill="1" applyBorder="1" applyAlignment="1" applyProtection="1">
      <alignment horizontal="justify" vertical="top" wrapText="1"/>
    </xf>
    <xf numFmtId="4" fontId="3" fillId="0" borderId="0" xfId="0" applyNumberFormat="1" applyFont="1" applyBorder="1" applyAlignment="1" applyProtection="1">
      <alignment vertical="top"/>
      <protection locked="0"/>
    </xf>
    <xf numFmtId="4" fontId="76" fillId="0" borderId="0" xfId="0" applyNumberFormat="1" applyFont="1" applyBorder="1" applyAlignment="1" applyProtection="1">
      <alignment vertical="top"/>
    </xf>
    <xf numFmtId="0" fontId="3" fillId="0" borderId="1" xfId="0" applyFont="1" applyBorder="1" applyAlignment="1" applyProtection="1">
      <alignment horizontal="center" vertical="top"/>
    </xf>
    <xf numFmtId="0" fontId="3" fillId="0" borderId="1" xfId="0" applyFont="1" applyFill="1" applyBorder="1" applyAlignment="1" applyProtection="1">
      <alignment horizontal="justify" vertical="top" wrapText="1"/>
    </xf>
    <xf numFmtId="0" fontId="3" fillId="0" borderId="4" xfId="0" applyFont="1" applyFill="1" applyBorder="1" applyAlignment="1" applyProtection="1">
      <alignment horizontal="justify" vertical="top" wrapText="1"/>
    </xf>
    <xf numFmtId="4" fontId="3" fillId="29" borderId="4" xfId="0" applyNumberFormat="1" applyFont="1" applyFill="1" applyBorder="1" applyAlignment="1" applyProtection="1">
      <alignment horizontal="right" wrapText="1"/>
    </xf>
    <xf numFmtId="4" fontId="3" fillId="29" borderId="4" xfId="0" applyNumberFormat="1" applyFont="1" applyFill="1" applyBorder="1" applyAlignment="1" applyProtection="1">
      <alignment vertical="top"/>
      <protection locked="0"/>
    </xf>
    <xf numFmtId="4" fontId="6" fillId="29" borderId="4" xfId="0" applyNumberFormat="1" applyFont="1" applyFill="1" applyBorder="1" applyAlignment="1" applyProtection="1">
      <alignment vertical="top"/>
    </xf>
    <xf numFmtId="4" fontId="3" fillId="0" borderId="0" xfId="0" applyNumberFormat="1" applyFont="1" applyBorder="1" applyAlignment="1" applyProtection="1">
      <alignment vertical="top"/>
    </xf>
    <xf numFmtId="0" fontId="3" fillId="0" borderId="0" xfId="0" applyFont="1" applyBorder="1" applyProtection="1"/>
    <xf numFmtId="0" fontId="3" fillId="0" borderId="0" xfId="0" applyFont="1" applyBorder="1" applyAlignment="1" applyProtection="1">
      <alignment horizontal="left"/>
    </xf>
    <xf numFmtId="4" fontId="3" fillId="0" borderId="0" xfId="0" applyNumberFormat="1" applyFont="1" applyBorder="1" applyProtection="1"/>
    <xf numFmtId="4" fontId="3" fillId="2" borderId="0" xfId="0" applyNumberFormat="1" applyFont="1" applyFill="1" applyBorder="1" applyAlignment="1" applyProtection="1">
      <alignment vertical="top" wrapText="1"/>
      <protection locked="0"/>
    </xf>
    <xf numFmtId="4" fontId="3" fillId="2" borderId="0" xfId="0" applyNumberFormat="1" applyFont="1" applyFill="1" applyBorder="1" applyAlignment="1" applyProtection="1">
      <alignment vertical="top" wrapText="1"/>
    </xf>
    <xf numFmtId="0" fontId="24" fillId="0" borderId="0" xfId="0" applyFont="1" applyBorder="1" applyProtection="1"/>
    <xf numFmtId="0" fontId="24" fillId="0" borderId="0" xfId="0" applyFont="1" applyBorder="1" applyAlignment="1" applyProtection="1">
      <alignment vertical="top" wrapText="1"/>
    </xf>
    <xf numFmtId="0" fontId="24" fillId="0" borderId="1" xfId="0" applyFont="1" applyBorder="1" applyAlignment="1" applyProtection="1">
      <alignment vertical="top" wrapText="1"/>
    </xf>
    <xf numFmtId="0" fontId="6" fillId="0" borderId="0" xfId="0" applyFont="1" applyFill="1" applyBorder="1" applyAlignment="1" applyProtection="1">
      <alignment horizontal="left" wrapText="1"/>
    </xf>
    <xf numFmtId="4" fontId="6" fillId="0" borderId="0" xfId="0" applyNumberFormat="1" applyFont="1" applyFill="1" applyBorder="1" applyAlignment="1" applyProtection="1">
      <alignment horizontal="right" wrapText="1"/>
    </xf>
    <xf numFmtId="0" fontId="3" fillId="0" borderId="0" xfId="0" applyFont="1" applyFill="1" applyBorder="1" applyAlignment="1" applyProtection="1">
      <alignment horizontal="right" vertical="top" wrapText="1"/>
    </xf>
    <xf numFmtId="0" fontId="3" fillId="0" borderId="1" xfId="0" applyFont="1" applyFill="1" applyBorder="1" applyAlignment="1" applyProtection="1">
      <alignment horizontal="right" vertical="top" wrapText="1"/>
    </xf>
    <xf numFmtId="0" fontId="3" fillId="0" borderId="1" xfId="0" applyFont="1" applyFill="1" applyBorder="1" applyAlignment="1" applyProtection="1">
      <alignment horizontal="left" vertical="top" wrapText="1"/>
    </xf>
    <xf numFmtId="4" fontId="3" fillId="0" borderId="1" xfId="0" applyNumberFormat="1" applyFont="1" applyFill="1" applyBorder="1" applyAlignment="1" applyProtection="1">
      <alignment vertical="top" wrapText="1"/>
    </xf>
    <xf numFmtId="4" fontId="3" fillId="0" borderId="1" xfId="0" applyNumberFormat="1" applyFont="1" applyFill="1" applyBorder="1" applyAlignment="1" applyProtection="1">
      <alignment horizontal="center" vertical="top" wrapText="1"/>
      <protection locked="0"/>
    </xf>
    <xf numFmtId="4" fontId="3" fillId="0" borderId="1" xfId="0" applyNumberFormat="1" applyFont="1" applyFill="1" applyBorder="1" applyAlignment="1" applyProtection="1">
      <alignment horizontal="right" wrapText="1"/>
    </xf>
    <xf numFmtId="49" fontId="6" fillId="0" borderId="4" xfId="0" applyNumberFormat="1" applyFont="1" applyFill="1" applyBorder="1" applyAlignment="1" applyProtection="1">
      <alignment horizontal="center" vertical="top" wrapText="1"/>
    </xf>
    <xf numFmtId="0" fontId="3" fillId="0" borderId="4"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4" fontId="3" fillId="0" borderId="4" xfId="0" applyNumberFormat="1" applyFont="1" applyFill="1" applyBorder="1" applyAlignment="1" applyProtection="1">
      <alignment vertical="top" wrapText="1"/>
    </xf>
    <xf numFmtId="4" fontId="6" fillId="0" borderId="4" xfId="0" applyNumberFormat="1" applyFont="1" applyFill="1" applyBorder="1" applyAlignment="1" applyProtection="1">
      <alignment vertical="top" wrapText="1"/>
      <protection locked="0"/>
    </xf>
    <xf numFmtId="4" fontId="3" fillId="0" borderId="4" xfId="0" applyNumberFormat="1" applyFont="1" applyFill="1" applyBorder="1" applyAlignment="1" applyProtection="1">
      <alignment horizontal="right" wrapText="1"/>
    </xf>
    <xf numFmtId="0" fontId="3" fillId="0" borderId="0" xfId="0" applyFont="1" applyFill="1" applyBorder="1" applyAlignment="1" applyProtection="1">
      <alignment horizontal="left" vertical="top" wrapText="1"/>
    </xf>
    <xf numFmtId="4" fontId="3" fillId="0" borderId="0" xfId="0" applyNumberFormat="1" applyFont="1" applyFill="1" applyBorder="1" applyAlignment="1" applyProtection="1">
      <alignment vertical="top" wrapText="1"/>
    </xf>
    <xf numFmtId="4" fontId="6" fillId="0" borderId="0" xfId="0" applyNumberFormat="1" applyFont="1" applyFill="1" applyBorder="1" applyAlignment="1" applyProtection="1">
      <alignment vertical="top" wrapText="1"/>
      <protection locked="0"/>
    </xf>
    <xf numFmtId="4" fontId="3" fillId="0" borderId="0" xfId="0" applyNumberFormat="1" applyFont="1" applyFill="1" applyBorder="1" applyAlignment="1" applyProtection="1">
      <alignment horizontal="center" vertical="top" wrapText="1"/>
      <protection locked="0"/>
    </xf>
    <xf numFmtId="4" fontId="3" fillId="0" borderId="0" xfId="0" applyNumberFormat="1" applyFont="1" applyFill="1" applyBorder="1" applyAlignment="1" applyProtection="1">
      <alignment horizontal="center" wrapText="1"/>
    </xf>
    <xf numFmtId="4" fontId="3" fillId="0" borderId="1" xfId="0" applyNumberFormat="1" applyFont="1" applyFill="1" applyBorder="1" applyAlignment="1" applyProtection="1">
      <alignment horizontal="center" wrapText="1"/>
    </xf>
    <xf numFmtId="4" fontId="3" fillId="0" borderId="4" xfId="0" applyNumberFormat="1" applyFont="1" applyFill="1" applyBorder="1" applyAlignment="1" applyProtection="1">
      <alignment horizontal="center" wrapText="1"/>
    </xf>
    <xf numFmtId="0" fontId="6" fillId="29" borderId="4" xfId="0" applyFont="1" applyFill="1" applyBorder="1" applyAlignment="1" applyProtection="1">
      <alignment horizontal="justify" vertical="top" wrapText="1"/>
    </xf>
    <xf numFmtId="0" fontId="6" fillId="29" borderId="4" xfId="0" applyFont="1" applyFill="1" applyBorder="1" applyAlignment="1" applyProtection="1">
      <alignment horizontal="left" vertical="top" wrapText="1"/>
    </xf>
    <xf numFmtId="4" fontId="6" fillId="29" borderId="4" xfId="0" applyNumberFormat="1" applyFont="1" applyFill="1" applyBorder="1" applyAlignment="1" applyProtection="1">
      <alignment horizontal="justify" vertical="top" wrapText="1"/>
    </xf>
    <xf numFmtId="4" fontId="6" fillId="29" borderId="4" xfId="0" applyNumberFormat="1" applyFont="1" applyFill="1" applyBorder="1" applyAlignment="1" applyProtection="1">
      <alignment horizontal="justify" vertical="top" wrapText="1"/>
      <protection locked="0"/>
    </xf>
    <xf numFmtId="4" fontId="6" fillId="29" borderId="4" xfId="0" applyNumberFormat="1" applyFont="1" applyFill="1" applyBorder="1" applyAlignment="1" applyProtection="1">
      <alignment horizontal="right" wrapText="1"/>
    </xf>
    <xf numFmtId="49" fontId="6" fillId="2" borderId="0" xfId="0" applyNumberFormat="1" applyFont="1" applyFill="1" applyBorder="1" applyAlignment="1" applyProtection="1">
      <alignment horizontal="left" vertical="top" wrapText="1"/>
    </xf>
    <xf numFmtId="4" fontId="6" fillId="2" borderId="0" xfId="0" applyNumberFormat="1" applyFont="1" applyFill="1" applyBorder="1" applyAlignment="1" applyProtection="1">
      <alignment horizontal="center" vertical="top" wrapText="1"/>
      <protection locked="0"/>
    </xf>
    <xf numFmtId="4" fontId="6" fillId="2" borderId="0" xfId="0" applyNumberFormat="1" applyFont="1" applyFill="1" applyBorder="1" applyAlignment="1" applyProtection="1">
      <alignment horizontal="center" vertical="top" wrapText="1"/>
    </xf>
    <xf numFmtId="49" fontId="6"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4" fontId="3" fillId="0" borderId="0" xfId="0" applyNumberFormat="1" applyFont="1" applyFill="1" applyBorder="1" applyAlignment="1" applyProtection="1">
      <alignment wrapText="1"/>
      <protection locked="0"/>
    </xf>
    <xf numFmtId="0" fontId="6" fillId="0" borderId="0" xfId="0" applyFont="1" applyFill="1" applyBorder="1" applyAlignment="1">
      <alignment vertical="top" wrapText="1"/>
    </xf>
    <xf numFmtId="4" fontId="3" fillId="0" borderId="0" xfId="0" applyNumberFormat="1" applyFont="1" applyFill="1" applyBorder="1" applyAlignment="1" applyProtection="1">
      <alignment horizontal="justify" wrapText="1"/>
    </xf>
    <xf numFmtId="4" fontId="3" fillId="0" borderId="0" xfId="0" applyNumberFormat="1" applyFont="1" applyFill="1" applyBorder="1" applyAlignment="1" applyProtection="1">
      <alignment horizontal="center" wrapText="1"/>
      <protection locked="0"/>
    </xf>
    <xf numFmtId="0" fontId="24" fillId="0" borderId="0" xfId="0" applyFont="1" applyBorder="1" applyAlignment="1" applyProtection="1">
      <alignment horizontal="justify"/>
    </xf>
    <xf numFmtId="4" fontId="3" fillId="0" borderId="0" xfId="0" applyNumberFormat="1" applyFont="1" applyFill="1" applyBorder="1" applyAlignment="1" applyProtection="1">
      <alignment horizontal="right" vertical="top" wrapText="1"/>
    </xf>
    <xf numFmtId="0" fontId="24" fillId="0" borderId="1" xfId="0" applyFont="1" applyBorder="1" applyAlignment="1" applyProtection="1">
      <alignment horizontal="justify"/>
    </xf>
    <xf numFmtId="0" fontId="3" fillId="0" borderId="1" xfId="0" applyFont="1" applyBorder="1" applyAlignment="1" applyProtection="1">
      <alignment horizontal="left"/>
    </xf>
    <xf numFmtId="49" fontId="3" fillId="0" borderId="4" xfId="0" applyNumberFormat="1" applyFont="1" applyFill="1" applyBorder="1" applyAlignment="1" applyProtection="1">
      <alignment horizontal="center" vertical="top" wrapText="1"/>
    </xf>
    <xf numFmtId="0" fontId="3" fillId="0" borderId="4" xfId="0" applyFont="1" applyFill="1" applyBorder="1" applyAlignment="1" applyProtection="1">
      <alignment horizontal="left" wrapText="1"/>
    </xf>
    <xf numFmtId="4" fontId="3" fillId="0" borderId="4" xfId="0" applyNumberFormat="1" applyFont="1" applyFill="1" applyBorder="1" applyAlignment="1" applyProtection="1">
      <alignment horizontal="center" wrapText="1"/>
      <protection locked="0"/>
    </xf>
    <xf numFmtId="4" fontId="6" fillId="0" borderId="0" xfId="0" applyNumberFormat="1" applyFont="1" applyFill="1" applyBorder="1" applyAlignment="1" applyProtection="1">
      <alignment horizontal="center" wrapText="1"/>
      <protection locked="0"/>
    </xf>
    <xf numFmtId="4" fontId="6" fillId="0" borderId="0" xfId="0" applyNumberFormat="1" applyFont="1" applyFill="1" applyBorder="1" applyAlignment="1" applyProtection="1">
      <alignment horizontal="center" wrapText="1"/>
    </xf>
    <xf numFmtId="49" fontId="3" fillId="0" borderId="0"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vertical="top" wrapText="1"/>
      <protection locked="0"/>
    </xf>
    <xf numFmtId="4" fontId="6" fillId="0" borderId="0" xfId="0" applyNumberFormat="1" applyFont="1" applyFill="1" applyBorder="1" applyAlignment="1" applyProtection="1">
      <alignment wrapText="1"/>
    </xf>
    <xf numFmtId="0" fontId="3" fillId="0" borderId="20" xfId="0" applyFont="1" applyFill="1" applyBorder="1" applyAlignment="1" applyProtection="1">
      <alignment horizontal="center" vertical="top" wrapText="1"/>
    </xf>
    <xf numFmtId="4" fontId="3" fillId="0" borderId="1" xfId="0" applyNumberFormat="1" applyFont="1" applyFill="1" applyBorder="1" applyAlignment="1" applyProtection="1">
      <alignment horizontal="center"/>
    </xf>
    <xf numFmtId="49" fontId="3" fillId="0" borderId="0" xfId="0" applyNumberFormat="1" applyFont="1" applyFill="1" applyBorder="1" applyAlignment="1" applyProtection="1">
      <alignment horizontal="left" vertical="top" wrapText="1"/>
    </xf>
    <xf numFmtId="49" fontId="3" fillId="0" borderId="0" xfId="0" applyNumberFormat="1" applyFont="1" applyFill="1" applyBorder="1" applyAlignment="1" applyProtection="1">
      <alignment horizontal="right" vertical="top" wrapText="1"/>
    </xf>
    <xf numFmtId="0" fontId="3" fillId="0" borderId="0" xfId="0" applyFont="1" applyFill="1" applyBorder="1"/>
    <xf numFmtId="0" fontId="3" fillId="0" borderId="0" xfId="0" applyFont="1" applyBorder="1"/>
    <xf numFmtId="49" fontId="3" fillId="0" borderId="1" xfId="0" applyNumberFormat="1" applyFont="1" applyFill="1" applyBorder="1" applyAlignment="1" applyProtection="1">
      <alignment horizontal="right" vertical="top" wrapText="1"/>
    </xf>
    <xf numFmtId="0" fontId="3" fillId="0" borderId="1" xfId="0" applyFont="1" applyFill="1" applyBorder="1" applyAlignment="1" applyProtection="1">
      <alignment horizontal="left" wrapText="1"/>
    </xf>
    <xf numFmtId="0" fontId="3" fillId="0" borderId="4" xfId="0" applyFont="1" applyFill="1" applyBorder="1" applyAlignment="1" applyProtection="1">
      <alignment vertical="top" wrapText="1"/>
    </xf>
    <xf numFmtId="49" fontId="3" fillId="0" borderId="4" xfId="0" applyNumberFormat="1" applyFont="1" applyFill="1" applyBorder="1" applyAlignment="1" applyProtection="1">
      <alignment horizontal="left" vertical="top" wrapText="1"/>
    </xf>
    <xf numFmtId="4" fontId="6" fillId="29" borderId="1" xfId="0" applyNumberFormat="1" applyFont="1" applyFill="1" applyBorder="1" applyAlignment="1" applyProtection="1">
      <alignment vertical="top" wrapText="1"/>
      <protection locked="0"/>
    </xf>
    <xf numFmtId="0" fontId="6" fillId="28" borderId="0" xfId="0" applyFont="1" applyFill="1" applyBorder="1" applyAlignment="1" applyProtection="1">
      <alignment horizontal="center" vertical="top"/>
    </xf>
    <xf numFmtId="0" fontId="6" fillId="28" borderId="0" xfId="0" applyFont="1" applyFill="1" applyBorder="1" applyAlignment="1" applyProtection="1">
      <alignment horizontal="justify" vertical="top"/>
    </xf>
    <xf numFmtId="0" fontId="6" fillId="28" borderId="0" xfId="0" applyFont="1" applyFill="1" applyBorder="1" applyAlignment="1" applyProtection="1">
      <alignment horizontal="left" vertical="top"/>
    </xf>
    <xf numFmtId="4" fontId="6" fillId="28" borderId="0" xfId="0" applyNumberFormat="1" applyFont="1" applyFill="1" applyBorder="1" applyAlignment="1" applyProtection="1">
      <alignment horizontal="justify" vertical="top"/>
      <protection locked="0"/>
    </xf>
    <xf numFmtId="4" fontId="6" fillId="28" borderId="0" xfId="0" applyNumberFormat="1" applyFont="1" applyFill="1" applyBorder="1" applyAlignment="1" applyProtection="1">
      <alignment horizontal="justify" vertical="top"/>
    </xf>
    <xf numFmtId="0" fontId="6" fillId="0" borderId="0" xfId="0" applyFont="1" applyFill="1" applyBorder="1" applyAlignment="1">
      <alignment horizontal="justify" vertical="top"/>
    </xf>
    <xf numFmtId="0" fontId="6" fillId="0" borderId="0" xfId="0" applyFont="1" applyFill="1" applyBorder="1" applyAlignment="1" applyProtection="1">
      <alignment horizontal="justify" vertical="top"/>
    </xf>
    <xf numFmtId="0" fontId="6" fillId="0" borderId="0" xfId="0" applyFont="1" applyFill="1" applyBorder="1" applyAlignment="1" applyProtection="1">
      <alignment horizontal="left" vertical="top"/>
    </xf>
    <xf numFmtId="4" fontId="6" fillId="0" borderId="0" xfId="0" applyNumberFormat="1" applyFont="1" applyFill="1" applyBorder="1" applyAlignment="1" applyProtection="1">
      <alignment horizontal="justify" vertical="top"/>
      <protection locked="0"/>
    </xf>
    <xf numFmtId="4" fontId="6" fillId="0" borderId="0" xfId="0" applyNumberFormat="1" applyFont="1" applyFill="1" applyBorder="1" applyAlignment="1" applyProtection="1">
      <alignment horizontal="justify" vertical="top"/>
    </xf>
    <xf numFmtId="49" fontId="6" fillId="0" borderId="0" xfId="0" applyNumberFormat="1" applyFont="1" applyFill="1" applyBorder="1" applyAlignment="1" applyProtection="1">
      <alignment horizontal="left" vertical="top" wrapText="1"/>
    </xf>
    <xf numFmtId="0" fontId="6" fillId="0" borderId="0" xfId="0" applyFont="1" applyBorder="1" applyProtection="1"/>
    <xf numFmtId="0" fontId="0" fillId="0" borderId="0" xfId="0" applyFill="1" applyBorder="1" applyAlignment="1" applyProtection="1">
      <alignment horizontal="center" vertical="top"/>
    </xf>
    <xf numFmtId="4" fontId="3" fillId="0" borderId="0" xfId="0" applyNumberFormat="1" applyFont="1" applyFill="1" applyBorder="1" applyAlignment="1" applyProtection="1">
      <alignment vertical="top"/>
      <protection locked="0"/>
    </xf>
    <xf numFmtId="4" fontId="3" fillId="0" borderId="0" xfId="0" applyNumberFormat="1" applyFont="1" applyFill="1" applyBorder="1" applyAlignment="1" applyProtection="1">
      <alignment vertical="top"/>
    </xf>
    <xf numFmtId="49" fontId="6" fillId="0" borderId="0" xfId="64" applyNumberFormat="1" applyFont="1" applyFill="1" applyBorder="1" applyAlignment="1" applyProtection="1">
      <alignment horizontal="center" vertical="top" wrapText="1"/>
    </xf>
    <xf numFmtId="4" fontId="3" fillId="0" borderId="0" xfId="64" applyNumberFormat="1" applyFont="1" applyFill="1" applyBorder="1" applyAlignment="1" applyProtection="1">
      <alignment vertical="top" wrapText="1"/>
      <protection locked="0"/>
    </xf>
    <xf numFmtId="4" fontId="3" fillId="0" borderId="0" xfId="64" applyNumberFormat="1" applyFont="1" applyFill="1" applyBorder="1" applyAlignment="1" applyProtection="1">
      <alignment horizontal="right" wrapText="1"/>
    </xf>
    <xf numFmtId="0" fontId="3" fillId="0" borderId="0" xfId="64" applyFont="1" applyBorder="1"/>
    <xf numFmtId="0" fontId="3" fillId="0" borderId="0" xfId="64" applyFont="1"/>
    <xf numFmtId="0" fontId="3" fillId="0" borderId="0" xfId="0" applyFont="1" applyFill="1" applyBorder="1" applyAlignment="1" applyProtection="1">
      <alignment horizontal="center" vertical="top"/>
    </xf>
    <xf numFmtId="0" fontId="0" fillId="0" borderId="1" xfId="0" applyFill="1" applyBorder="1" applyAlignment="1" applyProtection="1">
      <alignment horizontal="center" vertical="top"/>
    </xf>
    <xf numFmtId="49" fontId="3" fillId="0" borderId="1" xfId="0" applyNumberFormat="1" applyFont="1" applyFill="1" applyBorder="1" applyAlignment="1" applyProtection="1">
      <alignment horizontal="left" vertical="top" wrapText="1"/>
    </xf>
    <xf numFmtId="4" fontId="6" fillId="0" borderId="1" xfId="0" applyNumberFormat="1" applyFont="1" applyFill="1" applyBorder="1" applyAlignment="1" applyProtection="1">
      <alignment vertical="top" wrapText="1"/>
    </xf>
    <xf numFmtId="4" fontId="3" fillId="0" borderId="1" xfId="0" applyNumberFormat="1" applyFont="1" applyFill="1" applyBorder="1" applyAlignment="1" applyProtection="1">
      <alignment vertical="top"/>
      <protection locked="0"/>
    </xf>
    <xf numFmtId="4" fontId="3" fillId="0" borderId="1" xfId="0" applyNumberFormat="1" applyFont="1" applyFill="1" applyBorder="1" applyAlignment="1" applyProtection="1">
      <alignment vertical="top"/>
    </xf>
    <xf numFmtId="49" fontId="6" fillId="3" borderId="1" xfId="0" applyNumberFormat="1" applyFont="1" applyFill="1" applyBorder="1" applyAlignment="1" applyProtection="1">
      <alignment horizontal="center" vertical="top" wrapText="1"/>
    </xf>
    <xf numFmtId="0" fontId="6" fillId="3" borderId="1" xfId="0" applyFont="1" applyFill="1" applyBorder="1" applyAlignment="1" applyProtection="1">
      <alignment horizontal="left" wrapText="1"/>
    </xf>
    <xf numFmtId="0" fontId="3" fillId="3" borderId="1" xfId="0" applyFont="1" applyFill="1" applyBorder="1" applyAlignment="1" applyProtection="1">
      <alignment horizontal="left" wrapText="1"/>
    </xf>
    <xf numFmtId="4" fontId="3" fillId="3" borderId="1" xfId="0" applyNumberFormat="1" applyFont="1" applyFill="1" applyBorder="1" applyAlignment="1" applyProtection="1">
      <alignment horizontal="right" wrapText="1"/>
    </xf>
    <xf numFmtId="4" fontId="3" fillId="3" borderId="1" xfId="0" applyNumberFormat="1" applyFont="1" applyFill="1" applyBorder="1" applyAlignment="1" applyProtection="1">
      <alignment vertical="top" wrapText="1"/>
      <protection locked="0"/>
    </xf>
    <xf numFmtId="4" fontId="3" fillId="3" borderId="1" xfId="0" applyNumberFormat="1" applyFont="1" applyFill="1" applyBorder="1" applyAlignment="1" applyProtection="1">
      <alignment horizontal="right" vertical="top" wrapText="1"/>
    </xf>
    <xf numFmtId="0" fontId="3" fillId="0" borderId="0" xfId="64" applyFont="1" applyBorder="1" applyProtection="1">
      <protection locked="0"/>
    </xf>
    <xf numFmtId="0" fontId="3" fillId="0" borderId="0" xfId="64" applyFont="1" applyFill="1" applyBorder="1" applyProtection="1">
      <protection locked="0"/>
    </xf>
    <xf numFmtId="4" fontId="3" fillId="2" borderId="0" xfId="0" applyNumberFormat="1" applyFont="1" applyFill="1" applyBorder="1" applyAlignment="1" applyProtection="1">
      <alignment horizontal="right" vertical="top" wrapText="1"/>
    </xf>
    <xf numFmtId="49" fontId="3" fillId="0" borderId="1" xfId="0" applyNumberFormat="1" applyFont="1" applyFill="1" applyBorder="1" applyAlignment="1" applyProtection="1">
      <alignment horizontal="center" vertical="top" wrapText="1"/>
    </xf>
    <xf numFmtId="4" fontId="3" fillId="0" borderId="4" xfId="0" applyNumberFormat="1" applyFont="1" applyFill="1" applyBorder="1" applyAlignment="1" applyProtection="1">
      <alignment vertical="top" wrapText="1"/>
      <protection locked="0"/>
    </xf>
    <xf numFmtId="4" fontId="3" fillId="0" borderId="4" xfId="0" applyNumberFormat="1" applyFont="1" applyFill="1" applyBorder="1" applyAlignment="1" applyProtection="1">
      <alignment horizontal="right" vertical="top" wrapText="1"/>
    </xf>
    <xf numFmtId="0" fontId="6" fillId="2" borderId="4" xfId="0" applyFont="1" applyFill="1" applyBorder="1" applyAlignment="1" applyProtection="1">
      <alignment vertical="top" wrapText="1"/>
    </xf>
    <xf numFmtId="4" fontId="6" fillId="2" borderId="0" xfId="0" applyNumberFormat="1" applyFont="1" applyFill="1" applyBorder="1" applyAlignment="1" applyProtection="1">
      <alignment horizontal="justify" vertical="top" wrapText="1"/>
      <protection locked="0"/>
    </xf>
    <xf numFmtId="4" fontId="6" fillId="2" borderId="0" xfId="0" applyNumberFormat="1" applyFont="1" applyFill="1" applyBorder="1" applyAlignment="1" applyProtection="1">
      <alignment vertical="top" wrapText="1"/>
    </xf>
    <xf numFmtId="4" fontId="3" fillId="0" borderId="1" xfId="0" applyNumberFormat="1" applyFont="1" applyFill="1" applyBorder="1" applyAlignment="1" applyProtection="1">
      <alignment vertical="top" wrapText="1"/>
      <protection locked="0"/>
    </xf>
    <xf numFmtId="4" fontId="3" fillId="0" borderId="1" xfId="0" applyNumberFormat="1" applyFont="1" applyFill="1" applyBorder="1" applyAlignment="1" applyProtection="1">
      <alignment horizontal="right" vertical="top" wrapText="1"/>
    </xf>
    <xf numFmtId="4" fontId="3" fillId="0" borderId="4" xfId="0" applyNumberFormat="1" applyFont="1" applyFill="1" applyBorder="1" applyAlignment="1" applyProtection="1">
      <alignment horizontal="right" wrapText="1"/>
      <protection locked="0"/>
    </xf>
    <xf numFmtId="49" fontId="3" fillId="29" borderId="20" xfId="0" applyNumberFormat="1" applyFont="1" applyFill="1" applyBorder="1" applyAlignment="1" applyProtection="1">
      <alignment horizontal="center" vertical="top" wrapText="1"/>
    </xf>
    <xf numFmtId="0" fontId="3" fillId="29" borderId="4" xfId="0" applyFont="1" applyFill="1" applyBorder="1" applyAlignment="1" applyProtection="1">
      <alignment horizontal="left" vertical="top" wrapText="1"/>
    </xf>
    <xf numFmtId="4" fontId="3" fillId="29" borderId="4" xfId="0" applyNumberFormat="1" applyFont="1" applyFill="1" applyBorder="1" applyAlignment="1" applyProtection="1">
      <alignment vertical="top" wrapText="1"/>
      <protection locked="0"/>
    </xf>
    <xf numFmtId="4" fontId="6" fillId="29" borderId="21" xfId="0" applyNumberFormat="1" applyFont="1" applyFill="1" applyBorder="1" applyAlignment="1" applyProtection="1">
      <alignment horizontal="right" vertical="top" wrapText="1"/>
    </xf>
    <xf numFmtId="4" fontId="6" fillId="2" borderId="0" xfId="0" applyNumberFormat="1" applyFont="1" applyFill="1" applyBorder="1" applyAlignment="1" applyProtection="1">
      <alignment horizontal="justify" vertical="top" wrapText="1"/>
    </xf>
    <xf numFmtId="49" fontId="3" fillId="0" borderId="0" xfId="0" applyNumberFormat="1" applyFont="1" applyFill="1" applyBorder="1" applyAlignment="1" applyProtection="1">
      <alignment horizontal="justify" vertical="top" wrapText="1"/>
    </xf>
    <xf numFmtId="0" fontId="6" fillId="0" borderId="1" xfId="0" applyFont="1" applyFill="1" applyBorder="1" applyAlignment="1" applyProtection="1">
      <alignment horizontal="justify" vertical="top" wrapText="1"/>
    </xf>
    <xf numFmtId="0" fontId="6" fillId="0" borderId="1" xfId="0" applyFont="1" applyFill="1" applyBorder="1" applyAlignment="1" applyProtection="1">
      <alignment horizontal="left" vertical="top" wrapText="1"/>
    </xf>
    <xf numFmtId="4" fontId="6" fillId="0" borderId="1" xfId="0" applyNumberFormat="1" applyFont="1" applyFill="1" applyBorder="1" applyAlignment="1" applyProtection="1">
      <alignment horizontal="right" wrapText="1"/>
    </xf>
    <xf numFmtId="4" fontId="6" fillId="0" borderId="1" xfId="0" applyNumberFormat="1" applyFont="1" applyFill="1" applyBorder="1" applyAlignment="1" applyProtection="1">
      <alignment vertical="top" wrapText="1"/>
      <protection locked="0"/>
    </xf>
    <xf numFmtId="4" fontId="6" fillId="0" borderId="1" xfId="0" applyNumberFormat="1" applyFont="1" applyFill="1" applyBorder="1" applyAlignment="1" applyProtection="1">
      <alignment horizontal="right" vertical="top" wrapText="1"/>
    </xf>
    <xf numFmtId="4" fontId="6" fillId="0" borderId="1" xfId="64" applyNumberFormat="1" applyFont="1" applyFill="1" applyBorder="1" applyProtection="1">
      <protection locked="0"/>
    </xf>
    <xf numFmtId="4" fontId="6" fillId="0" borderId="1" xfId="64" applyNumberFormat="1" applyFont="1" applyFill="1" applyBorder="1" applyProtection="1"/>
    <xf numFmtId="0" fontId="3" fillId="0" borderId="4" xfId="0" applyFont="1" applyFill="1" applyBorder="1" applyAlignment="1" applyProtection="1">
      <alignment horizontal="center" vertical="top"/>
    </xf>
    <xf numFmtId="0" fontId="3" fillId="0" borderId="4" xfId="0" applyFont="1" applyFill="1" applyBorder="1" applyAlignment="1" applyProtection="1">
      <alignment horizontal="left"/>
    </xf>
    <xf numFmtId="4" fontId="0" fillId="0" borderId="4" xfId="0" applyNumberFormat="1" applyFill="1" applyBorder="1" applyAlignment="1" applyProtection="1"/>
    <xf numFmtId="4" fontId="3" fillId="0" borderId="4" xfId="0" applyNumberFormat="1" applyFont="1" applyFill="1" applyBorder="1" applyAlignment="1" applyProtection="1">
      <alignment horizontal="center"/>
      <protection locked="0"/>
    </xf>
    <xf numFmtId="4" fontId="3" fillId="0" borderId="4" xfId="0" applyNumberFormat="1" applyFont="1" applyFill="1" applyBorder="1" applyAlignment="1" applyProtection="1">
      <alignment horizontal="right"/>
    </xf>
    <xf numFmtId="0" fontId="0" fillId="29" borderId="4" xfId="0" applyFill="1" applyBorder="1" applyAlignment="1" applyProtection="1">
      <alignment horizontal="center" vertical="top"/>
    </xf>
    <xf numFmtId="0" fontId="6" fillId="29" borderId="4" xfId="0" applyFont="1" applyFill="1" applyBorder="1" applyAlignment="1" applyProtection="1">
      <alignment vertical="top"/>
    </xf>
    <xf numFmtId="0" fontId="3" fillId="29" borderId="4" xfId="0" applyFont="1" applyFill="1" applyBorder="1" applyAlignment="1" applyProtection="1">
      <alignment horizontal="left"/>
    </xf>
    <xf numFmtId="4" fontId="0" fillId="29" borderId="4" xfId="0" applyNumberFormat="1" applyFill="1" applyBorder="1" applyAlignment="1" applyProtection="1"/>
    <xf numFmtId="0" fontId="3" fillId="0" borderId="0" xfId="0" applyFont="1" applyFill="1" applyBorder="1" applyAlignment="1" applyProtection="1">
      <alignment vertical="top"/>
    </xf>
    <xf numFmtId="0" fontId="3" fillId="0" borderId="0" xfId="0" applyFont="1" applyFill="1" applyBorder="1" applyAlignment="1" applyProtection="1">
      <alignment horizontal="left"/>
    </xf>
    <xf numFmtId="4" fontId="0" fillId="0" borderId="0" xfId="0" applyNumberFormat="1" applyFill="1" applyBorder="1" applyAlignment="1" applyProtection="1"/>
    <xf numFmtId="0" fontId="0" fillId="0" borderId="0" xfId="0" applyFill="1" applyBorder="1" applyAlignment="1" applyProtection="1">
      <alignment horizontal="left"/>
    </xf>
    <xf numFmtId="0" fontId="3" fillId="0" borderId="1" xfId="0" applyFont="1" applyFill="1" applyBorder="1" applyAlignment="1" applyProtection="1">
      <alignment vertical="top" wrapText="1"/>
    </xf>
    <xf numFmtId="0" fontId="3" fillId="0" borderId="1" xfId="0" applyFont="1" applyFill="1" applyBorder="1" applyAlignment="1" applyProtection="1">
      <alignment horizontal="left"/>
    </xf>
    <xf numFmtId="4" fontId="0" fillId="0" borderId="1" xfId="0" applyNumberFormat="1" applyFill="1" applyBorder="1" applyAlignment="1" applyProtection="1"/>
    <xf numFmtId="0" fontId="0" fillId="0" borderId="4" xfId="0" applyFill="1" applyBorder="1" applyAlignment="1" applyProtection="1">
      <alignment horizontal="center" vertical="top"/>
    </xf>
    <xf numFmtId="0" fontId="3" fillId="0" borderId="4" xfId="0" applyFont="1" applyFill="1" applyBorder="1" applyAlignment="1" applyProtection="1">
      <alignment vertical="top"/>
    </xf>
    <xf numFmtId="0" fontId="0" fillId="0" borderId="4" xfId="0" applyFill="1" applyBorder="1" applyAlignment="1" applyProtection="1">
      <alignment horizontal="left"/>
    </xf>
    <xf numFmtId="4" fontId="3" fillId="0" borderId="4" xfId="0" applyNumberFormat="1" applyFont="1" applyFill="1" applyBorder="1" applyAlignment="1" applyProtection="1">
      <alignment vertical="top"/>
      <protection locked="0"/>
    </xf>
    <xf numFmtId="4" fontId="3" fillId="0" borderId="4" xfId="0" applyNumberFormat="1" applyFont="1" applyFill="1" applyBorder="1" applyAlignment="1" applyProtection="1">
      <alignment vertical="top"/>
    </xf>
    <xf numFmtId="0" fontId="3" fillId="0" borderId="1" xfId="0" applyFont="1" applyFill="1" applyBorder="1" applyAlignment="1" applyProtection="1">
      <alignment vertical="top"/>
    </xf>
    <xf numFmtId="0" fontId="0" fillId="0" borderId="1" xfId="0" applyFill="1" applyBorder="1" applyAlignment="1" applyProtection="1">
      <alignment horizontal="left"/>
    </xf>
    <xf numFmtId="0" fontId="0" fillId="29" borderId="4" xfId="0" applyFill="1" applyBorder="1" applyAlignment="1" applyProtection="1">
      <alignment horizontal="left"/>
    </xf>
    <xf numFmtId="4" fontId="6" fillId="0" borderId="0" xfId="0" applyNumberFormat="1" applyFont="1" applyFill="1" applyBorder="1" applyAlignment="1" applyProtection="1">
      <alignment vertical="top"/>
    </xf>
    <xf numFmtId="0" fontId="6" fillId="0" borderId="0" xfId="0" applyFont="1" applyFill="1" applyBorder="1" applyAlignment="1" applyProtection="1">
      <alignment horizontal="center" vertical="top"/>
    </xf>
    <xf numFmtId="0" fontId="6" fillId="0" borderId="1" xfId="0" applyFont="1" applyFill="1" applyBorder="1" applyAlignment="1" applyProtection="1">
      <alignment horizontal="center" vertical="top"/>
    </xf>
    <xf numFmtId="4" fontId="3" fillId="29" borderId="4" xfId="0" applyNumberFormat="1" applyFont="1" applyFill="1" applyBorder="1" applyAlignment="1" applyProtection="1">
      <alignment horizontal="right" vertical="top" wrapText="1"/>
    </xf>
    <xf numFmtId="4" fontId="3" fillId="0" borderId="0" xfId="0" applyNumberFormat="1" applyFont="1" applyFill="1" applyBorder="1" applyAlignment="1" applyProtection="1"/>
    <xf numFmtId="0" fontId="3" fillId="0" borderId="1" xfId="0" applyFont="1" applyFill="1" applyBorder="1" applyAlignment="1" applyProtection="1">
      <alignment horizontal="center" vertical="top"/>
    </xf>
    <xf numFmtId="4" fontId="3" fillId="0" borderId="1" xfId="0" applyNumberFormat="1" applyFont="1" applyFill="1" applyBorder="1" applyAlignment="1" applyProtection="1">
      <alignment horizontal="center"/>
      <protection locked="0"/>
    </xf>
    <xf numFmtId="49" fontId="6" fillId="29" borderId="0" xfId="0" applyNumberFormat="1" applyFont="1" applyFill="1" applyBorder="1" applyAlignment="1" applyProtection="1">
      <alignment horizontal="center" vertical="top" wrapText="1"/>
    </xf>
    <xf numFmtId="4" fontId="3" fillId="0" borderId="1" xfId="0" applyNumberFormat="1" applyFont="1" applyFill="1" applyBorder="1" applyAlignment="1" applyProtection="1"/>
    <xf numFmtId="0" fontId="6" fillId="2" borderId="4" xfId="0" applyFont="1" applyFill="1" applyBorder="1" applyAlignment="1" applyProtection="1">
      <alignment horizontal="justify" vertical="top" wrapText="1"/>
    </xf>
    <xf numFmtId="4" fontId="3" fillId="0" borderId="1" xfId="0" applyNumberFormat="1" applyFont="1" applyFill="1" applyBorder="1" applyAlignment="1" applyProtection="1">
      <alignment horizontal="right"/>
    </xf>
    <xf numFmtId="0" fontId="0" fillId="29" borderId="1" xfId="0" applyFill="1" applyBorder="1" applyAlignment="1" applyProtection="1">
      <alignment horizontal="center" vertical="top"/>
    </xf>
    <xf numFmtId="0" fontId="6" fillId="29" borderId="1" xfId="0" applyFont="1" applyFill="1" applyBorder="1" applyAlignment="1" applyProtection="1">
      <alignment vertical="top"/>
    </xf>
    <xf numFmtId="0" fontId="0" fillId="29" borderId="1" xfId="0" applyFill="1" applyBorder="1" applyAlignment="1" applyProtection="1">
      <alignment horizontal="left"/>
    </xf>
    <xf numFmtId="4" fontId="0" fillId="29" borderId="1" xfId="0" applyNumberFormat="1" applyFill="1" applyBorder="1" applyAlignment="1" applyProtection="1"/>
    <xf numFmtId="4" fontId="3" fillId="29" borderId="1" xfId="0" applyNumberFormat="1" applyFont="1" applyFill="1" applyBorder="1" applyAlignment="1" applyProtection="1">
      <alignment vertical="top"/>
      <protection locked="0"/>
    </xf>
    <xf numFmtId="4" fontId="6" fillId="29" borderId="1" xfId="0" applyNumberFormat="1" applyFont="1" applyFill="1" applyBorder="1" applyAlignment="1" applyProtection="1">
      <alignment vertical="top"/>
    </xf>
    <xf numFmtId="49" fontId="3" fillId="0" borderId="1" xfId="0" applyNumberFormat="1" applyFont="1" applyFill="1" applyBorder="1" applyAlignment="1" applyProtection="1">
      <alignment vertical="top" wrapText="1"/>
    </xf>
    <xf numFmtId="0" fontId="6" fillId="0" borderId="0" xfId="0" applyFont="1" applyFill="1" applyBorder="1" applyAlignment="1" applyProtection="1">
      <alignment vertical="top"/>
    </xf>
    <xf numFmtId="4" fontId="6" fillId="0" borderId="0" xfId="0" applyNumberFormat="1" applyFont="1" applyFill="1" applyBorder="1" applyAlignment="1" applyProtection="1">
      <alignment vertical="top"/>
      <protection locked="0"/>
    </xf>
    <xf numFmtId="0" fontId="0" fillId="0" borderId="0" xfId="0" applyFill="1" applyBorder="1" applyAlignment="1">
      <alignment horizontal="center" vertical="top"/>
    </xf>
    <xf numFmtId="0" fontId="3" fillId="0" borderId="0" xfId="0" applyFont="1" applyFill="1" applyBorder="1" applyAlignment="1">
      <alignment vertical="top"/>
    </xf>
    <xf numFmtId="0" fontId="0" fillId="0" borderId="0" xfId="0" applyFill="1" applyBorder="1" applyAlignment="1">
      <alignment horizontal="left"/>
    </xf>
    <xf numFmtId="4" fontId="0" fillId="0" borderId="0" xfId="0" applyNumberFormat="1" applyFill="1" applyBorder="1" applyAlignment="1"/>
    <xf numFmtId="2" fontId="0" fillId="0" borderId="0" xfId="0" applyNumberFormat="1" applyFill="1" applyBorder="1" applyAlignment="1">
      <alignment vertical="top"/>
    </xf>
    <xf numFmtId="2" fontId="76" fillId="0" borderId="0" xfId="0" applyNumberFormat="1" applyFont="1" applyFill="1" applyBorder="1" applyAlignment="1">
      <alignment vertical="top"/>
    </xf>
    <xf numFmtId="0" fontId="0" fillId="0" borderId="0" xfId="0" applyFill="1" applyAlignment="1">
      <alignment horizontal="center" vertical="top"/>
    </xf>
    <xf numFmtId="0" fontId="3" fillId="0" borderId="0" xfId="0" applyFont="1" applyFill="1" applyAlignment="1">
      <alignment vertical="top"/>
    </xf>
    <xf numFmtId="0" fontId="0" fillId="0" borderId="0" xfId="0" applyFill="1" applyAlignment="1">
      <alignment horizontal="left"/>
    </xf>
    <xf numFmtId="4" fontId="0" fillId="0" borderId="0" xfId="0" applyNumberFormat="1" applyFill="1" applyAlignment="1"/>
    <xf numFmtId="2" fontId="0" fillId="0" borderId="0" xfId="0" applyNumberFormat="1" applyFill="1" applyAlignment="1">
      <alignment vertical="top"/>
    </xf>
    <xf numFmtId="2" fontId="76" fillId="0" borderId="0" xfId="0" applyNumberFormat="1" applyFont="1" applyFill="1" applyAlignment="1">
      <alignment vertical="top"/>
    </xf>
    <xf numFmtId="0" fontId="0" fillId="0" borderId="0" xfId="0" applyFill="1" applyAlignment="1">
      <alignment vertical="top"/>
    </xf>
    <xf numFmtId="0" fontId="76" fillId="0" borderId="0" xfId="0" applyFont="1" applyFill="1" applyAlignment="1">
      <alignment vertical="top"/>
    </xf>
    <xf numFmtId="0" fontId="0" fillId="0" borderId="0" xfId="0" applyFill="1" applyAlignment="1">
      <alignment horizontal="center"/>
    </xf>
    <xf numFmtId="0" fontId="76" fillId="0" borderId="0" xfId="0" applyFont="1" applyFill="1"/>
    <xf numFmtId="0" fontId="3" fillId="0" borderId="0" xfId="0" applyFont="1" applyAlignment="1">
      <alignment vertical="top"/>
    </xf>
    <xf numFmtId="0" fontId="3" fillId="0" borderId="0" xfId="0" applyFont="1" applyAlignment="1">
      <alignment horizontal="left"/>
    </xf>
    <xf numFmtId="4" fontId="3" fillId="0" borderId="0" xfId="0" applyNumberFormat="1" applyFont="1" applyAlignment="1"/>
    <xf numFmtId="0" fontId="76" fillId="0" borderId="0" xfId="0" applyFont="1"/>
    <xf numFmtId="49" fontId="5" fillId="0" borderId="3" xfId="64" applyNumberFormat="1" applyFont="1" applyBorder="1" applyAlignment="1" applyProtection="1">
      <alignment horizontal="center" vertical="center" wrapText="1"/>
    </xf>
    <xf numFmtId="0" fontId="5" fillId="0" borderId="3" xfId="64" applyFont="1" applyBorder="1" applyAlignment="1" applyProtection="1">
      <alignment horizontal="center" vertical="center" wrapText="1"/>
    </xf>
    <xf numFmtId="4" fontId="5" fillId="0" borderId="3" xfId="64" applyNumberFormat="1" applyFont="1" applyBorder="1" applyAlignment="1" applyProtection="1">
      <alignment horizontal="center" vertical="center" wrapText="1"/>
    </xf>
    <xf numFmtId="0" fontId="18" fillId="0" borderId="22" xfId="64" applyFont="1" applyBorder="1" applyAlignment="1" applyProtection="1">
      <alignment horizontal="right" vertical="top"/>
    </xf>
    <xf numFmtId="0" fontId="18" fillId="0" borderId="22" xfId="64" applyFont="1" applyBorder="1" applyAlignment="1" applyProtection="1">
      <alignment horizontal="center"/>
    </xf>
    <xf numFmtId="4" fontId="18" fillId="0" borderId="22" xfId="64" applyNumberFormat="1" applyFont="1" applyBorder="1" applyAlignment="1" applyProtection="1">
      <alignment horizontal="center"/>
    </xf>
    <xf numFmtId="0" fontId="23" fillId="28" borderId="0" xfId="0" applyFont="1" applyFill="1" applyBorder="1" applyAlignment="1" applyProtection="1">
      <alignment horizontal="left"/>
    </xf>
    <xf numFmtId="4" fontId="23" fillId="28" borderId="0" xfId="0" applyNumberFormat="1" applyFont="1" applyFill="1" applyBorder="1" applyAlignment="1" applyProtection="1">
      <alignment horizontal="left"/>
    </xf>
    <xf numFmtId="0" fontId="23" fillId="28" borderId="0" xfId="0" applyFont="1" applyFill="1" applyBorder="1" applyAlignment="1" applyProtection="1">
      <alignment horizontal="left" vertical="top"/>
    </xf>
    <xf numFmtId="0" fontId="3" fillId="28" borderId="2" xfId="0" applyFont="1" applyFill="1" applyBorder="1" applyAlignment="1" applyProtection="1">
      <alignment horizontal="center" vertical="top"/>
    </xf>
    <xf numFmtId="0" fontId="3" fillId="0" borderId="4" xfId="0" applyFont="1" applyBorder="1" applyAlignment="1" applyProtection="1">
      <alignment horizontal="center" vertical="center" wrapText="1"/>
    </xf>
    <xf numFmtId="0" fontId="18" fillId="0" borderId="4" xfId="64" applyFont="1" applyBorder="1" applyAlignment="1" applyProtection="1">
      <alignment horizontal="center"/>
    </xf>
    <xf numFmtId="0" fontId="3" fillId="0" borderId="0" xfId="0" applyFont="1" applyBorder="1" applyAlignment="1" applyProtection="1">
      <alignment horizontal="center" vertical="center" wrapText="1"/>
    </xf>
    <xf numFmtId="0" fontId="18" fillId="0" borderId="0" xfId="64" applyFont="1" applyBorder="1" applyAlignment="1">
      <alignment horizontal="right" vertical="top"/>
    </xf>
    <xf numFmtId="0" fontId="18" fillId="0" borderId="0" xfId="64" applyFont="1" applyBorder="1" applyAlignment="1">
      <alignment horizontal="center"/>
    </xf>
    <xf numFmtId="4" fontId="18" fillId="0" borderId="0" xfId="64" applyNumberFormat="1" applyFont="1" applyBorder="1" applyAlignment="1">
      <alignment horizontal="center"/>
    </xf>
    <xf numFmtId="0" fontId="18" fillId="0" borderId="0" xfId="64" applyFont="1" applyBorder="1" applyAlignment="1" applyProtection="1">
      <alignment horizontal="center"/>
    </xf>
    <xf numFmtId="0" fontId="6" fillId="0" borderId="0" xfId="0" applyFont="1" applyFill="1" applyBorder="1" applyAlignment="1">
      <alignment horizontal="left" vertical="top"/>
    </xf>
    <xf numFmtId="0" fontId="18" fillId="0" borderId="0" xfId="64" applyFont="1" applyFill="1" applyBorder="1" applyAlignment="1">
      <alignment horizontal="center"/>
    </xf>
    <xf numFmtId="4" fontId="18" fillId="0" borderId="0" xfId="64" applyNumberFormat="1" applyFont="1" applyFill="1" applyBorder="1" applyAlignment="1">
      <alignment horizontal="center"/>
    </xf>
    <xf numFmtId="0" fontId="18" fillId="0" borderId="0" xfId="64" applyFont="1" applyFill="1" applyBorder="1" applyAlignment="1" applyProtection="1">
      <alignment horizontal="center"/>
    </xf>
    <xf numFmtId="0" fontId="18" fillId="27" borderId="4" xfId="64" applyFont="1" applyFill="1" applyBorder="1" applyAlignment="1" applyProtection="1">
      <alignment horizontal="center"/>
    </xf>
    <xf numFmtId="4" fontId="18" fillId="27" borderId="4" xfId="64" applyNumberFormat="1" applyFont="1" applyFill="1" applyBorder="1" applyAlignment="1" applyProtection="1">
      <alignment horizontal="center"/>
    </xf>
    <xf numFmtId="0" fontId="18" fillId="27" borderId="4" xfId="64" applyFont="1" applyFill="1" applyBorder="1" applyAlignment="1">
      <alignment horizontal="center"/>
    </xf>
    <xf numFmtId="0" fontId="18" fillId="28" borderId="0" xfId="64" applyFont="1" applyFill="1" applyBorder="1" applyAlignment="1" applyProtection="1">
      <alignment horizontal="center"/>
    </xf>
    <xf numFmtId="4" fontId="18" fillId="28" borderId="0" xfId="64" applyNumberFormat="1" applyFont="1" applyFill="1" applyBorder="1" applyAlignment="1" applyProtection="1">
      <alignment horizontal="center"/>
    </xf>
    <xf numFmtId="0" fontId="18" fillId="28" borderId="0" xfId="64" applyFont="1" applyFill="1" applyBorder="1" applyAlignment="1">
      <alignment horizontal="center"/>
    </xf>
    <xf numFmtId="0" fontId="3" fillId="0" borderId="1" xfId="0" applyFont="1" applyBorder="1" applyAlignment="1" applyProtection="1">
      <alignment horizontal="right" vertical="top"/>
    </xf>
    <xf numFmtId="0" fontId="3" fillId="0" borderId="1" xfId="64" applyFont="1" applyBorder="1" applyAlignment="1" applyProtection="1">
      <alignment horizontal="left" vertical="top" wrapText="1"/>
    </xf>
    <xf numFmtId="4" fontId="0" fillId="0" borderId="1" xfId="0" applyNumberFormat="1" applyBorder="1" applyProtection="1"/>
    <xf numFmtId="0" fontId="3" fillId="0" borderId="4" xfId="0" applyFont="1" applyBorder="1" applyAlignment="1" applyProtection="1">
      <alignment horizontal="right" vertical="top"/>
    </xf>
    <xf numFmtId="0" fontId="3" fillId="0" borderId="4" xfId="0" applyFont="1" applyBorder="1" applyAlignment="1" applyProtection="1">
      <alignment horizontal="left"/>
    </xf>
    <xf numFmtId="4" fontId="0" fillId="0" borderId="4" xfId="0" applyNumberFormat="1" applyBorder="1" applyProtection="1"/>
    <xf numFmtId="0" fontId="0" fillId="0" borderId="4" xfId="0" applyBorder="1" applyAlignment="1" applyProtection="1">
      <alignment vertical="top" wrapText="1"/>
    </xf>
    <xf numFmtId="0" fontId="0" fillId="0" borderId="0" xfId="0" applyAlignment="1" applyProtection="1">
      <alignment horizontal="right" vertical="top"/>
    </xf>
    <xf numFmtId="0" fontId="0" fillId="0" borderId="0" xfId="0" applyAlignment="1" applyProtection="1">
      <alignment vertical="top"/>
    </xf>
    <xf numFmtId="4" fontId="0" fillId="0" borderId="0" xfId="0" applyNumberFormat="1" applyProtection="1"/>
    <xf numFmtId="4" fontId="0" fillId="0" borderId="0" xfId="0" applyNumberFormat="1" applyBorder="1" applyProtection="1"/>
    <xf numFmtId="0" fontId="0" fillId="28" borderId="1" xfId="0" applyFill="1" applyBorder="1" applyAlignment="1" applyProtection="1">
      <alignment horizontal="right" vertical="top"/>
    </xf>
    <xf numFmtId="0" fontId="6" fillId="28" borderId="1" xfId="0" applyFont="1" applyFill="1" applyBorder="1" applyProtection="1"/>
    <xf numFmtId="0" fontId="0" fillId="28" borderId="1" xfId="0" applyFill="1" applyBorder="1" applyProtection="1"/>
    <xf numFmtId="4" fontId="0" fillId="28" borderId="1" xfId="0" applyNumberFormat="1" applyFill="1" applyBorder="1" applyProtection="1"/>
    <xf numFmtId="4" fontId="6" fillId="28" borderId="1" xfId="0" applyNumberFormat="1" applyFont="1" applyFill="1" applyBorder="1" applyProtection="1"/>
    <xf numFmtId="0" fontId="0" fillId="28" borderId="0" xfId="0" applyFill="1" applyProtection="1"/>
    <xf numFmtId="4" fontId="0" fillId="28" borderId="0" xfId="0" applyNumberFormat="1" applyFill="1" applyProtection="1"/>
    <xf numFmtId="4" fontId="0" fillId="28" borderId="0" xfId="0" applyNumberFormat="1" applyFill="1" applyBorder="1" applyProtection="1"/>
    <xf numFmtId="0" fontId="6" fillId="0" borderId="0" xfId="0" applyFont="1" applyAlignment="1" applyProtection="1">
      <alignment vertical="top" wrapText="1"/>
    </xf>
    <xf numFmtId="0" fontId="3" fillId="0" borderId="1" xfId="0" applyFont="1" applyBorder="1" applyProtection="1"/>
    <xf numFmtId="4" fontId="0" fillId="0" borderId="1" xfId="0" applyNumberFormat="1" applyBorder="1" applyProtection="1">
      <protection locked="0"/>
    </xf>
    <xf numFmtId="0" fontId="3" fillId="0" borderId="4" xfId="0" applyFont="1" applyBorder="1" applyProtection="1"/>
    <xf numFmtId="4" fontId="0" fillId="0" borderId="4" xfId="0" applyNumberFormat="1" applyBorder="1" applyProtection="1">
      <protection locked="0"/>
    </xf>
    <xf numFmtId="4" fontId="3" fillId="0" borderId="4" xfId="0" applyNumberFormat="1" applyFont="1" applyBorder="1" applyProtection="1"/>
    <xf numFmtId="0" fontId="3" fillId="0" borderId="0" xfId="0" applyFont="1" applyAlignment="1" applyProtection="1">
      <alignment horizontal="right" vertical="top"/>
    </xf>
    <xf numFmtId="0" fontId="3" fillId="0" borderId="0" xfId="0" applyFont="1" applyAlignment="1" applyProtection="1">
      <alignment vertical="top" wrapText="1"/>
    </xf>
    <xf numFmtId="0" fontId="3" fillId="0" borderId="0" xfId="0" applyFont="1" applyProtection="1"/>
    <xf numFmtId="4" fontId="0" fillId="0" borderId="0" xfId="0" applyNumberFormat="1" applyProtection="1">
      <protection locked="0"/>
    </xf>
    <xf numFmtId="4" fontId="0" fillId="0" borderId="2" xfId="0" applyNumberFormat="1" applyBorder="1" applyProtection="1"/>
    <xf numFmtId="0" fontId="0" fillId="0" borderId="1" xfId="0" applyBorder="1" applyAlignment="1" applyProtection="1">
      <alignment horizontal="right" vertical="top"/>
    </xf>
    <xf numFmtId="0" fontId="6" fillId="0" borderId="0" xfId="0" applyFont="1" applyAlignment="1" applyProtection="1">
      <alignment horizontal="right"/>
    </xf>
    <xf numFmtId="0" fontId="3" fillId="0" borderId="0" xfId="0" applyFont="1" applyAlignment="1" applyProtection="1">
      <alignment horizontal="right" wrapText="1"/>
    </xf>
    <xf numFmtId="0" fontId="3" fillId="0" borderId="1" xfId="0" applyFont="1" applyBorder="1" applyAlignment="1" applyProtection="1">
      <alignment horizontal="right" wrapText="1"/>
    </xf>
    <xf numFmtId="0" fontId="3" fillId="0" borderId="0" xfId="0" applyFont="1" applyAlignment="1" applyProtection="1">
      <alignment horizontal="right" vertical="top" wrapText="1"/>
    </xf>
    <xf numFmtId="0" fontId="3" fillId="0" borderId="4" xfId="0" applyFont="1" applyFill="1" applyBorder="1" applyAlignment="1" applyProtection="1">
      <alignment horizontal="right" vertical="top"/>
    </xf>
    <xf numFmtId="0" fontId="3" fillId="0" borderId="4" xfId="0" applyFont="1" applyFill="1" applyBorder="1" applyProtection="1"/>
    <xf numFmtId="4" fontId="0" fillId="0" borderId="4" xfId="0" applyNumberFormat="1" applyFill="1" applyBorder="1" applyProtection="1"/>
    <xf numFmtId="0" fontId="3" fillId="0" borderId="0" xfId="0" applyFont="1" applyAlignment="1" applyProtection="1">
      <alignment horizontal="left" vertical="top" wrapText="1"/>
    </xf>
    <xf numFmtId="0" fontId="0" fillId="0" borderId="0" xfId="0" applyAlignment="1" applyProtection="1">
      <alignment vertical="top" wrapText="1"/>
    </xf>
    <xf numFmtId="0" fontId="6" fillId="28" borderId="1" xfId="0" applyFont="1" applyFill="1" applyBorder="1" applyAlignment="1" applyProtection="1">
      <alignment horizontal="right" wrapText="1"/>
    </xf>
    <xf numFmtId="0" fontId="6" fillId="0" borderId="0" xfId="0" applyFont="1" applyAlignment="1" applyProtection="1">
      <alignment horizontal="right" wrapText="1"/>
    </xf>
    <xf numFmtId="0" fontId="3" fillId="0" borderId="1" xfId="0" applyFont="1" applyBorder="1" applyAlignment="1" applyProtection="1"/>
    <xf numFmtId="0" fontId="3" fillId="0" borderId="4" xfId="0" applyFont="1" applyBorder="1" applyAlignment="1" applyProtection="1">
      <alignment vertical="top"/>
    </xf>
    <xf numFmtId="4" fontId="0" fillId="0" borderId="4" xfId="0" applyNumberFormat="1" applyBorder="1" applyAlignment="1" applyProtection="1">
      <alignment vertical="top"/>
    </xf>
    <xf numFmtId="0" fontId="0" fillId="30" borderId="1" xfId="0" applyFill="1" applyBorder="1" applyProtection="1"/>
    <xf numFmtId="4" fontId="0" fillId="30" borderId="1" xfId="0" applyNumberFormat="1" applyFill="1" applyBorder="1" applyProtection="1"/>
    <xf numFmtId="4" fontId="0" fillId="0" borderId="0" xfId="0" applyNumberFormat="1"/>
    <xf numFmtId="0" fontId="39" fillId="0" borderId="0" xfId="0" applyFont="1" applyBorder="1" applyAlignment="1">
      <alignment horizontal="right" vertical="top" wrapText="1"/>
    </xf>
    <xf numFmtId="0" fontId="39" fillId="0" borderId="0" xfId="0" applyFont="1" applyBorder="1" applyAlignment="1">
      <alignment vertical="top" wrapText="1"/>
    </xf>
    <xf numFmtId="4" fontId="0" fillId="0" borderId="0" xfId="0" applyNumberFormat="1" applyAlignment="1" applyProtection="1">
      <alignment horizontal="right"/>
    </xf>
    <xf numFmtId="0" fontId="6" fillId="0" borderId="0" xfId="0" applyFont="1" applyBorder="1" applyAlignment="1">
      <alignment horizontal="right" vertical="top" wrapText="1"/>
    </xf>
    <xf numFmtId="0" fontId="6" fillId="0" borderId="0" xfId="0" applyFont="1" applyAlignment="1">
      <alignment horizontal="left"/>
    </xf>
    <xf numFmtId="0" fontId="3" fillId="0" borderId="0" xfId="0" applyFont="1" applyAlignment="1" applyProtection="1">
      <alignment horizontal="left"/>
    </xf>
    <xf numFmtId="0" fontId="3" fillId="0" borderId="0" xfId="64" applyFont="1" applyFill="1" applyBorder="1" applyAlignment="1" applyProtection="1">
      <alignment horizontal="left" vertical="top" wrapText="1"/>
    </xf>
    <xf numFmtId="0" fontId="3" fillId="0" borderId="0" xfId="64" applyFont="1" applyFill="1" applyBorder="1" applyAlignment="1" applyProtection="1">
      <alignment horizontal="left" wrapText="1"/>
    </xf>
    <xf numFmtId="2" fontId="3" fillId="0" borderId="0" xfId="64" applyNumberFormat="1" applyFont="1" applyFill="1" applyBorder="1" applyAlignment="1" applyProtection="1">
      <alignment horizontal="right" wrapText="1"/>
    </xf>
    <xf numFmtId="0" fontId="81" fillId="0" borderId="0" xfId="0" applyFont="1" applyBorder="1" applyAlignment="1">
      <alignment horizontal="right" vertical="top" wrapText="1"/>
    </xf>
    <xf numFmtId="0" fontId="3" fillId="0" borderId="1" xfId="64" applyFont="1" applyFill="1" applyBorder="1" applyAlignment="1" applyProtection="1">
      <alignment horizontal="left" vertical="top" wrapText="1"/>
    </xf>
    <xf numFmtId="0" fontId="3" fillId="0" borderId="1" xfId="64" applyFont="1" applyFill="1" applyBorder="1" applyAlignment="1" applyProtection="1">
      <alignment horizontal="left" wrapText="1"/>
    </xf>
    <xf numFmtId="0" fontId="3" fillId="0" borderId="0" xfId="64" applyFont="1" applyFill="1" applyBorder="1" applyAlignment="1" applyProtection="1">
      <alignment vertical="top" wrapText="1"/>
    </xf>
    <xf numFmtId="4" fontId="0" fillId="0" borderId="1" xfId="0" applyNumberFormat="1" applyBorder="1" applyAlignment="1" applyProtection="1">
      <alignment horizontal="right"/>
    </xf>
    <xf numFmtId="4" fontId="0" fillId="0" borderId="4" xfId="0" applyNumberFormat="1" applyBorder="1" applyAlignment="1" applyProtection="1">
      <alignment horizontal="right"/>
    </xf>
    <xf numFmtId="4" fontId="0" fillId="28" borderId="1" xfId="0" applyNumberFormat="1" applyFill="1" applyBorder="1" applyAlignment="1" applyProtection="1">
      <alignment horizontal="right"/>
    </xf>
    <xf numFmtId="0" fontId="6" fillId="0" borderId="0" xfId="0" applyFont="1" applyBorder="1" applyAlignment="1" applyProtection="1">
      <alignment horizontal="right" wrapText="1"/>
    </xf>
    <xf numFmtId="4" fontId="0" fillId="28" borderId="0" xfId="0" applyNumberFormat="1" applyFill="1" applyAlignment="1" applyProtection="1">
      <alignment horizontal="right"/>
    </xf>
    <xf numFmtId="0" fontId="6" fillId="29" borderId="0" xfId="0" applyFont="1" applyFill="1" applyAlignment="1" applyProtection="1">
      <alignment vertical="top"/>
    </xf>
    <xf numFmtId="0" fontId="0" fillId="29" borderId="0" xfId="0" applyFill="1" applyProtection="1"/>
    <xf numFmtId="4" fontId="0" fillId="29" borderId="0" xfId="0" applyNumberFormat="1" applyFill="1" applyAlignment="1" applyProtection="1">
      <alignment horizontal="right"/>
    </xf>
    <xf numFmtId="4" fontId="0" fillId="29" borderId="0" xfId="0" applyNumberFormat="1" applyFill="1" applyBorder="1" applyProtection="1"/>
    <xf numFmtId="0" fontId="3" fillId="0" borderId="0" xfId="0" applyFont="1" applyAlignment="1" applyProtection="1">
      <alignment horizontal="left" vertical="top"/>
    </xf>
    <xf numFmtId="0" fontId="82" fillId="0" borderId="0" xfId="0" applyFont="1" applyProtection="1"/>
    <xf numFmtId="4" fontId="82" fillId="0" borderId="0" xfId="0" applyNumberFormat="1" applyFont="1" applyBorder="1" applyProtection="1"/>
    <xf numFmtId="4" fontId="6" fillId="29" borderId="0" xfId="0" applyNumberFormat="1" applyFont="1" applyFill="1" applyAlignment="1" applyProtection="1">
      <alignment vertical="top"/>
    </xf>
    <xf numFmtId="0" fontId="21" fillId="0" borderId="0" xfId="0" applyFont="1" applyProtection="1"/>
    <xf numFmtId="0" fontId="6" fillId="27" borderId="4" xfId="64" applyFont="1" applyFill="1" applyBorder="1" applyAlignment="1" applyProtection="1">
      <alignment horizontal="left"/>
    </xf>
    <xf numFmtId="0" fontId="0" fillId="0" borderId="0" xfId="0" applyAlignment="1">
      <alignment horizontal="right" vertical="top"/>
    </xf>
    <xf numFmtId="4" fontId="0" fillId="0" borderId="0" xfId="0" applyNumberFormat="1" applyAlignment="1">
      <alignment horizontal="right"/>
    </xf>
    <xf numFmtId="49" fontId="6" fillId="0" borderId="0" xfId="64" applyNumberFormat="1" applyFont="1" applyFill="1" applyBorder="1" applyAlignment="1" applyProtection="1">
      <alignment horizontal="center" vertical="top" wrapText="1"/>
      <protection locked="0"/>
    </xf>
    <xf numFmtId="0" fontId="6" fillId="0" borderId="0" xfId="64" applyFont="1" applyFill="1" applyBorder="1" applyAlignment="1" applyProtection="1">
      <alignment horizontal="left" vertical="top" wrapText="1"/>
      <protection locked="0"/>
    </xf>
    <xf numFmtId="0" fontId="3" fillId="0" borderId="0" xfId="64" applyFont="1" applyFill="1" applyBorder="1" applyAlignment="1" applyProtection="1">
      <alignment horizontal="center" wrapText="1"/>
      <protection locked="0"/>
    </xf>
    <xf numFmtId="2" fontId="3" fillId="0" borderId="0" xfId="64" applyNumberFormat="1" applyFont="1" applyFill="1" applyBorder="1" applyAlignment="1" applyProtection="1">
      <alignment wrapText="1"/>
      <protection locked="0"/>
    </xf>
    <xf numFmtId="0" fontId="3" fillId="0" borderId="0" xfId="64" applyFont="1" applyFill="1" applyBorder="1" applyAlignment="1" applyProtection="1">
      <alignment vertical="top" wrapText="1"/>
      <protection locked="0"/>
    </xf>
    <xf numFmtId="2" fontId="76" fillId="0" borderId="0" xfId="64" applyNumberFormat="1" applyFont="1" applyFill="1" applyBorder="1" applyAlignment="1" applyProtection="1">
      <alignment vertical="top" wrapText="1"/>
      <protection locked="0"/>
    </xf>
    <xf numFmtId="49" fontId="3" fillId="0" borderId="0" xfId="64" applyNumberFormat="1" applyFont="1" applyFill="1" applyBorder="1" applyAlignment="1" applyProtection="1">
      <alignment horizontal="center" vertical="top" wrapText="1"/>
      <protection locked="0"/>
    </xf>
    <xf numFmtId="0" fontId="3" fillId="0" borderId="0" xfId="64" applyFont="1" applyFill="1" applyBorder="1" applyAlignment="1" applyProtection="1">
      <alignment horizontal="left" vertical="top" wrapText="1"/>
      <protection locked="0"/>
    </xf>
    <xf numFmtId="0" fontId="3" fillId="0" borderId="0" xfId="64" applyFont="1" applyFill="1" applyBorder="1" applyAlignment="1" applyProtection="1">
      <alignment wrapText="1"/>
      <protection locked="0"/>
    </xf>
    <xf numFmtId="2" fontId="76" fillId="0" borderId="0" xfId="64" applyNumberFormat="1" applyFont="1" applyFill="1" applyBorder="1" applyAlignment="1" applyProtection="1">
      <alignment horizontal="right" vertical="top" wrapText="1"/>
      <protection locked="0"/>
    </xf>
    <xf numFmtId="0" fontId="3" fillId="0" borderId="0" xfId="64" applyFill="1" applyBorder="1" applyAlignment="1" applyProtection="1">
      <alignment horizontal="center"/>
      <protection locked="0"/>
    </xf>
    <xf numFmtId="0" fontId="3" fillId="0" borderId="0" xfId="64" applyFont="1" applyFill="1" applyBorder="1" applyAlignment="1" applyProtection="1">
      <alignment horizontal="left"/>
      <protection locked="0"/>
    </xf>
    <xf numFmtId="0" fontId="3" fillId="0" borderId="0" xfId="64" applyFill="1" applyBorder="1" applyProtection="1">
      <protection locked="0"/>
    </xf>
    <xf numFmtId="2" fontId="3" fillId="0" borderId="0" xfId="64" applyNumberFormat="1" applyFill="1" applyBorder="1" applyProtection="1">
      <protection locked="0"/>
    </xf>
    <xf numFmtId="2" fontId="76" fillId="0" borderId="0" xfId="64" applyNumberFormat="1" applyFont="1" applyFill="1" applyBorder="1" applyProtection="1">
      <protection locked="0"/>
    </xf>
    <xf numFmtId="0" fontId="6" fillId="0" borderId="0" xfId="64" applyFont="1" applyFill="1" applyBorder="1" applyAlignment="1" applyProtection="1">
      <alignment horizontal="left"/>
      <protection locked="0"/>
    </xf>
    <xf numFmtId="49" fontId="5" fillId="0" borderId="3" xfId="64" applyNumberFormat="1" applyFont="1" applyBorder="1" applyAlignment="1">
      <alignment horizontal="center" vertical="center" wrapText="1"/>
    </xf>
    <xf numFmtId="0" fontId="5" fillId="0" borderId="3" xfId="64" applyFont="1" applyBorder="1" applyAlignment="1">
      <alignment horizontal="center" vertical="center" wrapText="1"/>
    </xf>
    <xf numFmtId="0" fontId="5" fillId="0" borderId="0" xfId="64" applyFont="1" applyBorder="1"/>
    <xf numFmtId="0" fontId="18" fillId="0" borderId="22" xfId="64" applyFont="1" applyBorder="1" applyAlignment="1">
      <alignment horizontal="center" vertical="top"/>
    </xf>
    <xf numFmtId="0" fontId="18" fillId="0" borderId="22" xfId="64" applyFont="1" applyBorder="1" applyAlignment="1">
      <alignment horizontal="center"/>
    </xf>
    <xf numFmtId="0" fontId="18" fillId="0" borderId="0" xfId="64" applyFont="1" applyBorder="1" applyAlignment="1">
      <alignment horizontal="center" vertical="top"/>
    </xf>
    <xf numFmtId="49" fontId="6" fillId="3" borderId="0" xfId="64" applyNumberFormat="1" applyFont="1" applyFill="1" applyBorder="1" applyAlignment="1">
      <alignment horizontal="center" vertical="top" wrapText="1"/>
    </xf>
    <xf numFmtId="0" fontId="6" fillId="3" borderId="0" xfId="64" applyFont="1" applyFill="1" applyBorder="1" applyAlignment="1" applyProtection="1">
      <alignment horizontal="left" vertical="top" wrapText="1"/>
      <protection locked="0"/>
    </xf>
    <xf numFmtId="0" fontId="3" fillId="3" borderId="0" xfId="64" applyFont="1" applyFill="1" applyBorder="1" applyAlignment="1" applyProtection="1">
      <alignment horizontal="center" wrapText="1"/>
      <protection locked="0"/>
    </xf>
    <xf numFmtId="2" fontId="3" fillId="3" borderId="0" xfId="64" applyNumberFormat="1" applyFont="1" applyFill="1" applyBorder="1" applyAlignment="1" applyProtection="1">
      <alignment wrapText="1"/>
      <protection locked="0"/>
    </xf>
    <xf numFmtId="0" fontId="3" fillId="3" borderId="0" xfId="64" applyFont="1" applyFill="1" applyBorder="1" applyAlignment="1" applyProtection="1">
      <alignment vertical="top" wrapText="1"/>
      <protection locked="0"/>
    </xf>
    <xf numFmtId="2" fontId="76" fillId="3" borderId="0" xfId="64" applyNumberFormat="1" applyFont="1" applyFill="1" applyBorder="1" applyAlignment="1" applyProtection="1">
      <alignment vertical="top" wrapText="1"/>
      <protection locked="0"/>
    </xf>
    <xf numFmtId="49" fontId="6" fillId="0" borderId="0" xfId="64" applyNumberFormat="1" applyFont="1" applyFill="1" applyBorder="1" applyAlignment="1">
      <alignment horizontal="center" vertical="top" wrapText="1"/>
    </xf>
    <xf numFmtId="0" fontId="3" fillId="0" borderId="4" xfId="64" applyFont="1" applyBorder="1" applyAlignment="1">
      <alignment horizontal="center" vertical="top"/>
    </xf>
    <xf numFmtId="0" fontId="6" fillId="0" borderId="4" xfId="64" applyNumberFormat="1" applyFont="1" applyBorder="1" applyAlignment="1">
      <alignment horizontal="left" vertical="top" wrapText="1"/>
    </xf>
    <xf numFmtId="0" fontId="3" fillId="0" borderId="4" xfId="64" applyNumberFormat="1" applyFont="1" applyBorder="1" applyAlignment="1">
      <alignment horizontal="center" wrapText="1"/>
    </xf>
    <xf numFmtId="2" fontId="3" fillId="0" borderId="4" xfId="64" applyNumberFormat="1" applyFont="1" applyBorder="1" applyAlignment="1">
      <alignment horizontal="center" wrapText="1"/>
    </xf>
    <xf numFmtId="0" fontId="3" fillId="0" borderId="2" xfId="64" applyFont="1" applyBorder="1" applyAlignment="1">
      <alignment horizontal="center" vertical="top"/>
    </xf>
    <xf numFmtId="0" fontId="3" fillId="0" borderId="2" xfId="64" applyNumberFormat="1" applyFont="1" applyBorder="1" applyAlignment="1">
      <alignment vertical="top" wrapText="1"/>
    </xf>
    <xf numFmtId="0" fontId="3" fillId="0" borderId="2" xfId="64" applyNumberFormat="1" applyFont="1" applyBorder="1" applyAlignment="1">
      <alignment horizontal="center" wrapText="1"/>
    </xf>
    <xf numFmtId="2" fontId="3" fillId="0" borderId="2" xfId="64" applyNumberFormat="1" applyFont="1" applyBorder="1" applyAlignment="1">
      <alignment horizontal="center" wrapText="1"/>
    </xf>
    <xf numFmtId="0" fontId="7" fillId="0" borderId="0" xfId="64" applyFont="1" applyFill="1" applyBorder="1" applyAlignment="1">
      <alignment horizontal="center" vertical="top"/>
    </xf>
    <xf numFmtId="0" fontId="3" fillId="0" borderId="1" xfId="64" applyNumberFormat="1" applyFont="1" applyBorder="1" applyAlignment="1">
      <alignment vertical="top" wrapText="1"/>
    </xf>
    <xf numFmtId="0" fontId="3" fillId="0" borderId="1" xfId="64" applyNumberFormat="1" applyFont="1" applyBorder="1" applyAlignment="1">
      <alignment horizontal="center" wrapText="1"/>
    </xf>
    <xf numFmtId="2" fontId="3" fillId="0" borderId="1" xfId="64" applyNumberFormat="1" applyFont="1" applyBorder="1" applyAlignment="1">
      <alignment horizontal="center" wrapText="1"/>
    </xf>
    <xf numFmtId="0" fontId="7" fillId="0" borderId="4" xfId="64" applyNumberFormat="1" applyFont="1" applyFill="1" applyBorder="1" applyAlignment="1">
      <alignment vertical="top" wrapText="1"/>
    </xf>
    <xf numFmtId="2" fontId="7" fillId="0" borderId="4" xfId="64" applyNumberFormat="1" applyFont="1" applyFill="1" applyBorder="1" applyAlignment="1">
      <alignment horizontal="center" wrapText="1"/>
    </xf>
    <xf numFmtId="0" fontId="7" fillId="0" borderId="2" xfId="64" applyFont="1" applyFill="1" applyBorder="1" applyAlignment="1">
      <alignment horizontal="center" vertical="top"/>
    </xf>
    <xf numFmtId="0" fontId="23" fillId="0" borderId="2" xfId="64" applyNumberFormat="1" applyFont="1" applyFill="1" applyBorder="1" applyAlignment="1">
      <alignment vertical="top" wrapText="1"/>
    </xf>
    <xf numFmtId="2" fontId="7" fillId="0" borderId="2" xfId="64" applyNumberFormat="1" applyFont="1" applyFill="1" applyBorder="1" applyAlignment="1">
      <alignment horizontal="center" wrapText="1"/>
    </xf>
    <xf numFmtId="0" fontId="7" fillId="0" borderId="0" xfId="64" applyNumberFormat="1" applyFont="1" applyFill="1" applyBorder="1" applyAlignment="1">
      <alignment vertical="top" wrapText="1"/>
    </xf>
    <xf numFmtId="0" fontId="3" fillId="0" borderId="0" xfId="64" applyNumberFormat="1" applyFont="1" applyBorder="1" applyAlignment="1">
      <alignment horizontal="center" wrapText="1"/>
    </xf>
    <xf numFmtId="2" fontId="7" fillId="0" borderId="0" xfId="64" applyNumberFormat="1" applyFont="1" applyFill="1" applyBorder="1" applyAlignment="1">
      <alignment horizontal="center" wrapText="1"/>
    </xf>
    <xf numFmtId="0" fontId="3" fillId="0" borderId="0" xfId="64" applyFont="1" applyAlignment="1">
      <alignment horizontal="center" vertical="top"/>
    </xf>
    <xf numFmtId="0" fontId="3" fillId="0" borderId="0" xfId="64" applyFont="1" applyAlignment="1">
      <alignment vertical="top" wrapText="1"/>
    </xf>
    <xf numFmtId="0" fontId="3" fillId="0" borderId="0" xfId="64" applyNumberFormat="1" applyFont="1" applyFill="1" applyBorder="1" applyAlignment="1">
      <alignment horizontal="center" wrapText="1"/>
    </xf>
    <xf numFmtId="2" fontId="3" fillId="0" borderId="0" xfId="64" applyNumberFormat="1" applyFont="1" applyAlignment="1">
      <alignment horizontal="center"/>
    </xf>
    <xf numFmtId="0" fontId="3" fillId="0" borderId="0" xfId="64" applyFont="1" applyAlignment="1">
      <alignment vertical="top"/>
    </xf>
    <xf numFmtId="49" fontId="3" fillId="0" borderId="4" xfId="64" applyNumberFormat="1" applyFont="1" applyFill="1" applyBorder="1" applyAlignment="1">
      <alignment horizontal="center" vertical="top" wrapText="1"/>
    </xf>
    <xf numFmtId="0" fontId="6" fillId="0" borderId="4" xfId="64" applyFont="1" applyFill="1" applyBorder="1" applyAlignment="1">
      <alignment vertical="top" wrapText="1"/>
    </xf>
    <xf numFmtId="0" fontId="3" fillId="0" borderId="4" xfId="64" applyNumberFormat="1" applyFont="1" applyFill="1" applyBorder="1" applyAlignment="1">
      <alignment horizontal="center" wrapText="1"/>
    </xf>
    <xf numFmtId="4" fontId="3" fillId="0" borderId="4" xfId="64" applyNumberFormat="1" applyFont="1" applyFill="1" applyBorder="1" applyAlignment="1">
      <alignment horizontal="center" wrapText="1"/>
    </xf>
    <xf numFmtId="49" fontId="3" fillId="0" borderId="0" xfId="64" applyNumberFormat="1" applyFont="1" applyFill="1" applyBorder="1" applyAlignment="1">
      <alignment horizontal="center" vertical="top" wrapText="1"/>
    </xf>
    <xf numFmtId="0" fontId="6" fillId="0" borderId="0" xfId="64" applyFont="1" applyFill="1" applyBorder="1" applyAlignment="1">
      <alignment vertical="top" wrapText="1"/>
    </xf>
    <xf numFmtId="2" fontId="3" fillId="0" borderId="0" xfId="64" applyNumberFormat="1" applyFont="1" applyFill="1" applyBorder="1" applyAlignment="1">
      <alignment horizontal="center" wrapText="1"/>
    </xf>
    <xf numFmtId="2" fontId="3" fillId="0" borderId="0" xfId="64" applyNumberFormat="1" applyFont="1" applyFill="1" applyBorder="1" applyAlignment="1">
      <alignment vertical="top" wrapText="1"/>
    </xf>
    <xf numFmtId="0" fontId="3" fillId="0" borderId="0" xfId="64" applyFont="1" applyFill="1" applyBorder="1" applyAlignment="1">
      <alignment vertical="top" wrapText="1"/>
    </xf>
    <xf numFmtId="49" fontId="3" fillId="0" borderId="1" xfId="64" applyNumberFormat="1" applyFont="1" applyFill="1" applyBorder="1" applyAlignment="1">
      <alignment horizontal="center" vertical="top" wrapText="1"/>
    </xf>
    <xf numFmtId="0" fontId="3" fillId="0" borderId="1" xfId="64" applyFont="1" applyFill="1" applyBorder="1" applyAlignment="1">
      <alignment vertical="top" wrapText="1"/>
    </xf>
    <xf numFmtId="2" fontId="3" fillId="0" borderId="1" xfId="64" applyNumberFormat="1" applyFont="1" applyFill="1" applyBorder="1" applyAlignment="1">
      <alignment horizontal="center" wrapText="1"/>
    </xf>
    <xf numFmtId="0" fontId="3" fillId="0" borderId="0" xfId="64" applyFont="1" applyFill="1" applyBorder="1"/>
    <xf numFmtId="0" fontId="3" fillId="0" borderId="0" xfId="64" applyFont="1" applyFill="1"/>
    <xf numFmtId="2" fontId="3" fillId="0" borderId="0" xfId="64" applyNumberFormat="1" applyFont="1" applyFill="1" applyBorder="1" applyAlignment="1">
      <alignment horizontal="center"/>
    </xf>
    <xf numFmtId="0" fontId="3" fillId="0" borderId="0" xfId="64" applyFont="1" applyFill="1" applyBorder="1" applyAlignment="1">
      <alignment vertical="top"/>
    </xf>
    <xf numFmtId="0" fontId="3" fillId="0" borderId="0" xfId="64" applyFont="1" applyFill="1" applyBorder="1" applyAlignment="1">
      <alignment horizontal="center" vertical="top"/>
    </xf>
    <xf numFmtId="0" fontId="3" fillId="0" borderId="0" xfId="64" applyFont="1" applyFill="1" applyBorder="1" applyAlignment="1">
      <alignment horizontal="center" wrapText="1"/>
    </xf>
    <xf numFmtId="0" fontId="3" fillId="0" borderId="1" xfId="64" applyFont="1" applyFill="1" applyBorder="1" applyAlignment="1">
      <alignment horizontal="center" vertical="top"/>
    </xf>
    <xf numFmtId="0" fontId="3" fillId="0" borderId="1" xfId="64" applyFont="1" applyFill="1" applyBorder="1" applyAlignment="1">
      <alignment horizontal="center" wrapText="1"/>
    </xf>
    <xf numFmtId="2" fontId="3" fillId="0" borderId="0" xfId="64" applyNumberFormat="1" applyFont="1" applyFill="1" applyBorder="1" applyAlignment="1">
      <alignment horizontal="right" wrapText="1"/>
    </xf>
    <xf numFmtId="0" fontId="3" fillId="0" borderId="0" xfId="64" applyFill="1" applyBorder="1" applyAlignment="1">
      <alignment vertical="top"/>
    </xf>
    <xf numFmtId="0" fontId="3" fillId="0" borderId="0" xfId="64" applyFill="1" applyBorder="1" applyAlignment="1"/>
    <xf numFmtId="0" fontId="6" fillId="3" borderId="0" xfId="64" applyFont="1" applyFill="1" applyBorder="1" applyAlignment="1">
      <alignment vertical="top" wrapText="1"/>
    </xf>
    <xf numFmtId="0" fontId="3" fillId="3" borderId="0" xfId="64" applyFont="1" applyFill="1" applyBorder="1" applyAlignment="1">
      <alignment horizontal="center" wrapText="1"/>
    </xf>
    <xf numFmtId="2" fontId="3" fillId="3" borderId="0" xfId="64" applyNumberFormat="1" applyFont="1" applyFill="1" applyBorder="1" applyAlignment="1">
      <alignment horizontal="right" wrapText="1"/>
    </xf>
    <xf numFmtId="2" fontId="3" fillId="3" borderId="0" xfId="64" applyNumberFormat="1" applyFont="1" applyFill="1" applyBorder="1" applyAlignment="1">
      <alignment vertical="top" wrapText="1"/>
    </xf>
    <xf numFmtId="0" fontId="3" fillId="0" borderId="0" xfId="64" applyAlignment="1">
      <alignment horizontal="center" vertical="top"/>
    </xf>
    <xf numFmtId="0" fontId="3" fillId="0" borderId="0" xfId="64" applyAlignment="1"/>
    <xf numFmtId="0" fontId="3" fillId="0" borderId="0" xfId="64" applyAlignment="1">
      <alignment vertical="top"/>
    </xf>
    <xf numFmtId="0" fontId="3" fillId="0" borderId="2" xfId="64" applyFont="1" applyBorder="1" applyAlignment="1">
      <alignment vertical="top"/>
    </xf>
    <xf numFmtId="0" fontId="3" fillId="0" borderId="2" xfId="64" applyBorder="1" applyAlignment="1"/>
    <xf numFmtId="0" fontId="3" fillId="0" borderId="2" xfId="64" applyBorder="1" applyAlignment="1">
      <alignment vertical="top"/>
    </xf>
    <xf numFmtId="0" fontId="3" fillId="0" borderId="2" xfId="64" applyBorder="1" applyAlignment="1">
      <alignment horizontal="center" vertical="top"/>
    </xf>
    <xf numFmtId="49" fontId="6" fillId="2" borderId="0" xfId="64" applyNumberFormat="1" applyFont="1" applyFill="1" applyBorder="1" applyAlignment="1">
      <alignment horizontal="center" vertical="top" wrapText="1"/>
    </xf>
    <xf numFmtId="0" fontId="6" fillId="2" borderId="0" xfId="64" applyFont="1" applyFill="1" applyBorder="1" applyAlignment="1" applyProtection="1">
      <alignment horizontal="left" vertical="top" wrapText="1"/>
      <protection locked="0"/>
    </xf>
    <xf numFmtId="0" fontId="3" fillId="2" borderId="0" xfId="64" applyFont="1" applyFill="1" applyBorder="1" applyAlignment="1" applyProtection="1">
      <alignment horizontal="center" wrapText="1"/>
      <protection locked="0"/>
    </xf>
    <xf numFmtId="2" fontId="3" fillId="2" borderId="0" xfId="64" applyNumberFormat="1" applyFont="1" applyFill="1" applyBorder="1" applyAlignment="1" applyProtection="1">
      <alignment wrapText="1"/>
      <protection locked="0"/>
    </xf>
    <xf numFmtId="0" fontId="3" fillId="2" borderId="0" xfId="64" applyFont="1" applyFill="1" applyBorder="1" applyAlignment="1" applyProtection="1">
      <alignment vertical="top" wrapText="1"/>
      <protection locked="0"/>
    </xf>
    <xf numFmtId="0" fontId="3" fillId="0" borderId="0" xfId="64" applyAlignment="1" applyProtection="1">
      <alignment horizontal="center"/>
      <protection locked="0"/>
    </xf>
    <xf numFmtId="0" fontId="3" fillId="0" borderId="0" xfId="64" applyFont="1" applyAlignment="1" applyProtection="1">
      <alignment horizontal="left"/>
      <protection locked="0"/>
    </xf>
    <xf numFmtId="0" fontId="3" fillId="0" borderId="0" xfId="64" applyProtection="1">
      <protection locked="0"/>
    </xf>
    <xf numFmtId="2" fontId="3" fillId="0" borderId="0" xfId="64" applyNumberFormat="1" applyProtection="1">
      <protection locked="0"/>
    </xf>
    <xf numFmtId="0" fontId="6" fillId="0" borderId="0" xfId="64" applyFont="1" applyAlignment="1" applyProtection="1">
      <alignment horizontal="left"/>
      <protection locked="0"/>
    </xf>
    <xf numFmtId="0" fontId="3" fillId="3" borderId="0" xfId="64" applyFill="1" applyAlignment="1" applyProtection="1">
      <alignment horizontal="center"/>
      <protection locked="0"/>
    </xf>
    <xf numFmtId="0" fontId="6" fillId="3" borderId="0" xfId="64" applyFont="1" applyFill="1" applyAlignment="1" applyProtection="1">
      <alignment horizontal="left"/>
      <protection locked="0"/>
    </xf>
    <xf numFmtId="0" fontId="3" fillId="3" borderId="0" xfId="64" applyFill="1" applyProtection="1">
      <protection locked="0"/>
    </xf>
    <xf numFmtId="2" fontId="3" fillId="3" borderId="0" xfId="64" applyNumberFormat="1" applyFill="1" applyProtection="1">
      <protection locked="0"/>
    </xf>
    <xf numFmtId="0" fontId="25" fillId="0" borderId="0" xfId="64" applyFont="1" applyBorder="1"/>
    <xf numFmtId="0" fontId="25" fillId="0" borderId="0" xfId="64" applyFont="1"/>
    <xf numFmtId="0" fontId="3" fillId="0" borderId="0" xfId="64" applyBorder="1" applyAlignment="1">
      <alignment vertical="top"/>
    </xf>
    <xf numFmtId="0" fontId="3" fillId="0" borderId="0" xfId="64" applyFont="1" applyBorder="1" applyAlignment="1">
      <alignment vertical="top"/>
    </xf>
    <xf numFmtId="0" fontId="3" fillId="0" borderId="0" xfId="64" applyBorder="1" applyAlignment="1"/>
    <xf numFmtId="0" fontId="3" fillId="0" borderId="0" xfId="64" applyBorder="1"/>
    <xf numFmtId="0" fontId="3" fillId="0" borderId="0" xfId="64"/>
    <xf numFmtId="0" fontId="3" fillId="0" borderId="0" xfId="64" applyFont="1" applyBorder="1" applyAlignment="1">
      <alignment horizontal="center" vertical="top"/>
    </xf>
    <xf numFmtId="0" fontId="3" fillId="0" borderId="0" xfId="64" applyFont="1" applyAlignment="1"/>
    <xf numFmtId="0" fontId="3" fillId="0" borderId="0" xfId="64" applyFont="1" applyAlignment="1">
      <alignment horizontal="center"/>
    </xf>
    <xf numFmtId="49" fontId="3" fillId="3" borderId="0" xfId="64" applyNumberFormat="1" applyFont="1" applyFill="1" applyBorder="1" applyAlignment="1">
      <alignment horizontal="center" vertical="top" wrapText="1"/>
    </xf>
    <xf numFmtId="0" fontId="6" fillId="3" borderId="0" xfId="64" applyFont="1" applyFill="1" applyBorder="1" applyAlignment="1">
      <alignment horizontal="justify" vertical="top" wrapText="1"/>
    </xf>
    <xf numFmtId="0" fontId="3" fillId="3" borderId="0" xfId="64" applyFont="1" applyFill="1" applyBorder="1" applyAlignment="1">
      <alignment vertical="top" wrapText="1"/>
    </xf>
    <xf numFmtId="49" fontId="3" fillId="0" borderId="0" xfId="64" applyNumberFormat="1" applyFont="1" applyBorder="1" applyAlignment="1">
      <alignment horizontal="center" vertical="top" wrapText="1"/>
    </xf>
    <xf numFmtId="0" fontId="3" fillId="0" borderId="0" xfId="64" applyFont="1" applyBorder="1" applyAlignment="1">
      <alignment vertical="top" wrapText="1"/>
    </xf>
    <xf numFmtId="0" fontId="3" fillId="0" borderId="0" xfId="64" applyFont="1" applyBorder="1" applyAlignment="1">
      <alignment horizontal="center" wrapText="1"/>
    </xf>
    <xf numFmtId="2" fontId="3" fillId="0" borderId="0" xfId="64" applyNumberFormat="1" applyFont="1" applyBorder="1" applyAlignment="1">
      <alignment horizontal="right" wrapText="1"/>
    </xf>
    <xf numFmtId="49" fontId="3" fillId="0" borderId="2" xfId="64" applyNumberFormat="1" applyFont="1" applyBorder="1" applyAlignment="1">
      <alignment horizontal="center" vertical="top" wrapText="1"/>
    </xf>
    <xf numFmtId="0" fontId="3" fillId="0" borderId="2" xfId="64" applyFont="1" applyBorder="1" applyAlignment="1">
      <alignment horizontal="justify" vertical="top" wrapText="1"/>
    </xf>
    <xf numFmtId="0" fontId="3" fillId="0" borderId="2" xfId="64" applyFont="1" applyBorder="1" applyAlignment="1">
      <alignment horizontal="center" wrapText="1"/>
    </xf>
    <xf numFmtId="2" fontId="3" fillId="0" borderId="2" xfId="64" applyNumberFormat="1" applyFont="1" applyBorder="1" applyAlignment="1">
      <alignment horizontal="right" wrapText="1"/>
    </xf>
    <xf numFmtId="0" fontId="3" fillId="0" borderId="2" xfId="64" applyFont="1" applyBorder="1" applyAlignment="1">
      <alignment vertical="top" wrapText="1"/>
    </xf>
    <xf numFmtId="2" fontId="3" fillId="0" borderId="0" xfId="64" applyNumberFormat="1" applyFont="1" applyBorder="1" applyAlignment="1">
      <alignment vertical="top" wrapText="1"/>
    </xf>
    <xf numFmtId="0" fontId="3" fillId="0" borderId="0" xfId="64" applyFont="1" applyBorder="1" applyAlignment="1">
      <alignment horizontal="justify" vertical="top" wrapText="1"/>
    </xf>
    <xf numFmtId="49" fontId="3" fillId="0" borderId="1" xfId="64" applyNumberFormat="1" applyFont="1" applyBorder="1" applyAlignment="1">
      <alignment horizontal="center" vertical="top" wrapText="1"/>
    </xf>
    <xf numFmtId="0" fontId="3" fillId="0" borderId="1" xfId="64" applyFont="1" applyBorder="1" applyAlignment="1">
      <alignment horizontal="left" vertical="top" wrapText="1"/>
    </xf>
    <xf numFmtId="0" fontId="3" fillId="0" borderId="1" xfId="64" applyFont="1" applyBorder="1" applyAlignment="1">
      <alignment horizontal="center" wrapText="1"/>
    </xf>
    <xf numFmtId="2" fontId="3" fillId="0" borderId="1" xfId="64" applyNumberFormat="1" applyFont="1" applyBorder="1" applyAlignment="1">
      <alignment horizontal="right" wrapText="1"/>
    </xf>
    <xf numFmtId="0" fontId="3" fillId="0" borderId="1" xfId="64" applyFont="1" applyBorder="1" applyAlignment="1">
      <alignment vertical="top" wrapText="1"/>
    </xf>
    <xf numFmtId="2" fontId="3" fillId="0" borderId="0" xfId="64" applyNumberFormat="1" applyFont="1" applyFill="1" applyBorder="1" applyAlignment="1">
      <alignment wrapText="1"/>
    </xf>
    <xf numFmtId="49" fontId="3" fillId="2" borderId="0" xfId="64" applyNumberFormat="1" applyFont="1" applyFill="1" applyBorder="1" applyAlignment="1">
      <alignment horizontal="center" vertical="top" wrapText="1"/>
    </xf>
    <xf numFmtId="0" fontId="6" fillId="2" borderId="0" xfId="64" applyFont="1" applyFill="1" applyBorder="1" applyAlignment="1">
      <alignment vertical="top" wrapText="1"/>
    </xf>
    <xf numFmtId="0" fontId="3" fillId="2" borderId="0" xfId="64" applyFont="1" applyFill="1" applyBorder="1" applyAlignment="1">
      <alignment horizontal="center" wrapText="1"/>
    </xf>
    <xf numFmtId="2" fontId="3" fillId="2" borderId="0" xfId="64" applyNumberFormat="1" applyFont="1" applyFill="1" applyBorder="1" applyAlignment="1">
      <alignment wrapText="1"/>
    </xf>
    <xf numFmtId="0" fontId="3" fillId="2" borderId="0" xfId="64" applyFont="1" applyFill="1" applyBorder="1" applyAlignment="1">
      <alignment vertical="top" wrapText="1"/>
    </xf>
    <xf numFmtId="0" fontId="3" fillId="0" borderId="0" xfId="64" applyAlignment="1">
      <alignment horizontal="center"/>
    </xf>
    <xf numFmtId="0" fontId="6" fillId="0" borderId="0" xfId="64" applyFont="1"/>
    <xf numFmtId="0" fontId="3" fillId="3" borderId="0" xfId="64" applyFill="1" applyAlignment="1">
      <alignment horizontal="center"/>
    </xf>
    <xf numFmtId="0" fontId="6" fillId="3" borderId="0" xfId="64" applyFont="1" applyFill="1"/>
    <xf numFmtId="0" fontId="3" fillId="3" borderId="0" xfId="64" applyFill="1"/>
    <xf numFmtId="0" fontId="23" fillId="0" borderId="23" xfId="65" applyFont="1" applyBorder="1" applyAlignment="1">
      <alignment horizontal="left" vertical="center" wrapText="1"/>
    </xf>
    <xf numFmtId="49" fontId="23" fillId="0" borderId="24" xfId="65" applyNumberFormat="1" applyFont="1" applyBorder="1" applyAlignment="1">
      <alignment horizontal="center" vertical="center" wrapText="1"/>
    </xf>
    <xf numFmtId="0" fontId="23" fillId="0" borderId="24" xfId="65" applyFont="1" applyBorder="1" applyAlignment="1">
      <alignment horizontal="center" wrapText="1"/>
    </xf>
    <xf numFmtId="170" fontId="23" fillId="0" borderId="24" xfId="66" applyNumberFormat="1" applyFont="1" applyBorder="1" applyAlignment="1">
      <alignment horizontal="center" vertical="center" wrapText="1"/>
    </xf>
    <xf numFmtId="4" fontId="23" fillId="0" borderId="24" xfId="66" applyNumberFormat="1" applyFont="1" applyBorder="1" applyAlignment="1">
      <alignment horizontal="center" vertical="center" wrapText="1"/>
    </xf>
    <xf numFmtId="170" fontId="23" fillId="0" borderId="25" xfId="66" applyNumberFormat="1" applyFont="1" applyBorder="1" applyAlignment="1">
      <alignment horizontal="center" vertical="center" wrapText="1"/>
    </xf>
    <xf numFmtId="0" fontId="85" fillId="0" borderId="0" xfId="65"/>
    <xf numFmtId="0" fontId="23" fillId="0" borderId="26" xfId="65" applyFont="1" applyBorder="1" applyAlignment="1">
      <alignment horizontal="left" vertical="center" wrapText="1"/>
    </xf>
    <xf numFmtId="49" fontId="23" fillId="0" borderId="27" xfId="65" applyNumberFormat="1" applyFont="1" applyBorder="1" applyAlignment="1">
      <alignment horizontal="center" vertical="center" wrapText="1"/>
    </xf>
    <xf numFmtId="0" fontId="23" fillId="0" borderId="28" xfId="65" applyFont="1" applyBorder="1" applyAlignment="1">
      <alignment horizontal="center" wrapText="1"/>
    </xf>
    <xf numFmtId="170" fontId="23" fillId="0" borderId="29" xfId="66" applyNumberFormat="1" applyFont="1" applyBorder="1" applyAlignment="1">
      <alignment horizontal="center" vertical="center" wrapText="1"/>
    </xf>
    <xf numFmtId="4" fontId="23" fillId="0" borderId="29" xfId="66" applyNumberFormat="1" applyFont="1" applyBorder="1" applyAlignment="1" applyProtection="1">
      <alignment horizontal="center" vertical="center" wrapText="1"/>
      <protection locked="0"/>
    </xf>
    <xf numFmtId="170" fontId="23" fillId="0" borderId="30" xfId="66" applyNumberFormat="1" applyFont="1" applyBorder="1" applyAlignment="1">
      <alignment horizontal="center" vertical="center" wrapText="1"/>
    </xf>
    <xf numFmtId="49" fontId="7" fillId="0" borderId="26" xfId="65" applyNumberFormat="1" applyFont="1" applyBorder="1" applyAlignment="1">
      <alignment horizontal="left" vertical="top" wrapText="1"/>
    </xf>
    <xf numFmtId="49" fontId="26" fillId="0" borderId="31" xfId="65" applyNumberFormat="1" applyFont="1" applyBorder="1" applyAlignment="1">
      <alignment vertical="top"/>
    </xf>
    <xf numFmtId="0" fontId="85" fillId="0" borderId="32" xfId="65" applyBorder="1" applyAlignment="1"/>
    <xf numFmtId="170" fontId="7" fillId="0" borderId="29" xfId="66" applyNumberFormat="1" applyFont="1" applyBorder="1" applyAlignment="1">
      <alignment horizontal="right"/>
    </xf>
    <xf numFmtId="4" fontId="7" fillId="0" borderId="29" xfId="66" applyNumberFormat="1" applyFont="1" applyBorder="1" applyAlignment="1" applyProtection="1">
      <alignment horizontal="right"/>
      <protection locked="0"/>
    </xf>
    <xf numFmtId="170" fontId="7" fillId="0" borderId="30" xfId="66" applyNumberFormat="1" applyFont="1" applyBorder="1" applyAlignment="1">
      <alignment horizontal="right"/>
    </xf>
    <xf numFmtId="49" fontId="26" fillId="0" borderId="31" xfId="65" applyNumberFormat="1" applyFont="1" applyBorder="1" applyAlignment="1">
      <alignment horizontal="left" vertical="top" wrapText="1"/>
    </xf>
    <xf numFmtId="0" fontId="7" fillId="0" borderId="32" xfId="65" applyFont="1" applyFill="1" applyBorder="1" applyAlignment="1">
      <alignment horizontal="center" wrapText="1"/>
    </xf>
    <xf numFmtId="170" fontId="7" fillId="0" borderId="29" xfId="66" applyNumberFormat="1" applyFont="1" applyFill="1" applyBorder="1" applyAlignment="1">
      <alignment horizontal="right"/>
    </xf>
    <xf numFmtId="49" fontId="7" fillId="0" borderId="31" xfId="65" applyNumberFormat="1" applyFont="1" applyBorder="1" applyAlignment="1">
      <alignment vertical="top"/>
    </xf>
    <xf numFmtId="49" fontId="7" fillId="0" borderId="0" xfId="65" applyNumberFormat="1" applyFont="1" applyBorder="1" applyAlignment="1">
      <alignment vertical="top"/>
    </xf>
    <xf numFmtId="49" fontId="7" fillId="0" borderId="0" xfId="65" applyNumberFormat="1" applyFont="1" applyBorder="1" applyAlignment="1" applyProtection="1">
      <alignment vertical="top"/>
      <protection locked="0"/>
    </xf>
    <xf numFmtId="49" fontId="7" fillId="0" borderId="33" xfId="65" applyNumberFormat="1" applyFont="1" applyBorder="1" applyAlignment="1">
      <alignment vertical="top"/>
    </xf>
    <xf numFmtId="49" fontId="7" fillId="0" borderId="34" xfId="65" applyNumberFormat="1" applyFont="1" applyBorder="1" applyAlignment="1">
      <alignment horizontal="left" vertical="top" wrapText="1"/>
    </xf>
    <xf numFmtId="0" fontId="86" fillId="0" borderId="35" xfId="65" applyFont="1" applyBorder="1"/>
    <xf numFmtId="0" fontId="7" fillId="0" borderId="36" xfId="65" applyFont="1" applyBorder="1" applyAlignment="1">
      <alignment horizontal="center" wrapText="1"/>
    </xf>
    <xf numFmtId="170" fontId="7" fillId="0" borderId="37" xfId="66" applyNumberFormat="1" applyFont="1" applyBorder="1" applyAlignment="1">
      <alignment horizontal="right"/>
    </xf>
    <xf numFmtId="4" fontId="7" fillId="0" borderId="19" xfId="66" applyNumberFormat="1" applyFont="1" applyBorder="1" applyAlignment="1" applyProtection="1">
      <alignment horizontal="right"/>
      <protection locked="0"/>
    </xf>
    <xf numFmtId="170" fontId="7" fillId="0" borderId="38" xfId="66" applyNumberFormat="1" applyFont="1" applyBorder="1" applyAlignment="1">
      <alignment horizontal="right"/>
    </xf>
    <xf numFmtId="49" fontId="23" fillId="0" borderId="39" xfId="65" applyNumberFormat="1" applyFont="1" applyFill="1" applyBorder="1" applyAlignment="1">
      <alignment horizontal="left" vertical="top" wrapText="1"/>
    </xf>
    <xf numFmtId="49" fontId="23" fillId="0" borderId="1" xfId="65" applyNumberFormat="1" applyFont="1" applyFill="1" applyBorder="1" applyAlignment="1">
      <alignment horizontal="left" vertical="top" wrapText="1"/>
    </xf>
    <xf numFmtId="0" fontId="23" fillId="0" borderId="4" xfId="65" applyFont="1" applyFill="1" applyBorder="1" applyAlignment="1">
      <alignment horizontal="center"/>
    </xf>
    <xf numFmtId="170" fontId="23" fillId="0" borderId="4" xfId="66" applyNumberFormat="1" applyFont="1" applyFill="1" applyBorder="1" applyAlignment="1">
      <alignment horizontal="right"/>
    </xf>
    <xf numFmtId="4" fontId="23" fillId="0" borderId="4" xfId="66" applyNumberFormat="1" applyFont="1" applyFill="1" applyBorder="1" applyAlignment="1" applyProtection="1">
      <alignment horizontal="right"/>
      <protection locked="0"/>
    </xf>
    <xf numFmtId="170" fontId="23" fillId="0" borderId="40" xfId="66" applyNumberFormat="1" applyFont="1" applyFill="1" applyBorder="1" applyAlignment="1">
      <alignment horizontal="right"/>
    </xf>
    <xf numFmtId="0" fontId="85" fillId="0" borderId="0" xfId="65" applyFill="1"/>
    <xf numFmtId="49" fontId="7" fillId="0" borderId="29" xfId="65" applyNumberFormat="1" applyFont="1" applyBorder="1" applyAlignment="1">
      <alignment horizontal="left" vertical="top" wrapText="1"/>
    </xf>
    <xf numFmtId="0" fontId="7" fillId="0" borderId="29" xfId="65" applyFont="1" applyBorder="1" applyAlignment="1">
      <alignment horizontal="center"/>
    </xf>
    <xf numFmtId="49" fontId="7" fillId="0" borderId="29" xfId="65" applyNumberFormat="1" applyFont="1" applyFill="1" applyBorder="1" applyAlignment="1">
      <alignment horizontal="left" vertical="center" wrapText="1" indent="1"/>
    </xf>
    <xf numFmtId="4" fontId="7" fillId="0" borderId="0" xfId="66" applyNumberFormat="1" applyFont="1" applyBorder="1" applyAlignment="1" applyProtection="1">
      <alignment horizontal="right"/>
      <protection locked="0"/>
    </xf>
    <xf numFmtId="0" fontId="7" fillId="0" borderId="29" xfId="65" applyNumberFormat="1" applyFont="1" applyBorder="1" applyAlignment="1">
      <alignment horizontal="left" vertical="center" wrapText="1" indent="1"/>
    </xf>
    <xf numFmtId="0" fontId="7" fillId="0" borderId="0" xfId="65" applyFont="1" applyBorder="1" applyAlignment="1">
      <alignment horizontal="center"/>
    </xf>
    <xf numFmtId="49" fontId="7" fillId="0" borderId="29" xfId="65" applyNumberFormat="1" applyFont="1" applyBorder="1" applyAlignment="1">
      <alignment horizontal="left" vertical="top" wrapText="1" indent="1"/>
    </xf>
    <xf numFmtId="169" fontId="7" fillId="0" borderId="0" xfId="66" applyFont="1" applyProtection="1">
      <protection locked="0"/>
    </xf>
    <xf numFmtId="49" fontId="7" fillId="0" borderId="29" xfId="65" applyNumberFormat="1" applyFont="1" applyFill="1" applyBorder="1" applyAlignment="1">
      <alignment horizontal="left" vertical="top" wrapText="1" indent="1"/>
    </xf>
    <xf numFmtId="0" fontId="7" fillId="0" borderId="29" xfId="65" applyNumberFormat="1" applyFont="1" applyFill="1" applyBorder="1" applyAlignment="1">
      <alignment horizontal="left" vertical="center" wrapText="1" indent="1"/>
    </xf>
    <xf numFmtId="49" fontId="7" fillId="0" borderId="29" xfId="65" applyNumberFormat="1" applyFont="1" applyBorder="1" applyAlignment="1">
      <alignment horizontal="left" vertical="center" wrapText="1" indent="1"/>
    </xf>
    <xf numFmtId="49" fontId="7" fillId="0" borderId="26" xfId="65" applyNumberFormat="1" applyFont="1" applyFill="1" applyBorder="1" applyAlignment="1">
      <alignment horizontal="left" vertical="top" wrapText="1"/>
    </xf>
    <xf numFmtId="2" fontId="7" fillId="0" borderId="29" xfId="65" applyNumberFormat="1" applyFont="1" applyBorder="1" applyAlignment="1">
      <alignment horizontal="left" vertical="center" wrapText="1" indent="1"/>
    </xf>
    <xf numFmtId="49" fontId="7" fillId="0" borderId="41" xfId="65" applyNumberFormat="1" applyFont="1" applyFill="1" applyBorder="1" applyAlignment="1">
      <alignment horizontal="left" vertical="top" wrapText="1"/>
    </xf>
    <xf numFmtId="49" fontId="23" fillId="0" borderId="3" xfId="65" applyNumberFormat="1" applyFont="1" applyFill="1" applyBorder="1" applyAlignment="1">
      <alignment horizontal="left" vertical="top" wrapText="1"/>
    </xf>
    <xf numFmtId="0" fontId="7" fillId="0" borderId="3" xfId="65" applyFont="1" applyFill="1" applyBorder="1" applyAlignment="1">
      <alignment horizontal="center"/>
    </xf>
    <xf numFmtId="170" fontId="7" fillId="0" borderId="3" xfId="66" applyNumberFormat="1" applyFont="1" applyFill="1" applyBorder="1" applyAlignment="1">
      <alignment horizontal="right"/>
    </xf>
    <xf numFmtId="169" fontId="7" fillId="0" borderId="3" xfId="66" applyFont="1" applyFill="1" applyBorder="1" applyProtection="1">
      <protection locked="0"/>
    </xf>
    <xf numFmtId="171" fontId="23" fillId="0" borderId="42" xfId="66" applyNumberFormat="1" applyFont="1" applyFill="1" applyBorder="1" applyAlignment="1">
      <alignment horizontal="right"/>
    </xf>
    <xf numFmtId="49" fontId="7" fillId="0" borderId="0" xfId="65" applyNumberFormat="1" applyFont="1" applyFill="1" applyBorder="1" applyAlignment="1">
      <alignment horizontal="left" vertical="top" wrapText="1"/>
    </xf>
    <xf numFmtId="49" fontId="23" fillId="0" borderId="0" xfId="65" applyNumberFormat="1" applyFont="1" applyFill="1" applyBorder="1" applyAlignment="1">
      <alignment horizontal="left" vertical="top" wrapText="1"/>
    </xf>
    <xf numFmtId="0" fontId="7" fillId="0" borderId="0" xfId="65" applyFont="1" applyFill="1" applyBorder="1" applyAlignment="1">
      <alignment horizontal="center"/>
    </xf>
    <xf numFmtId="170" fontId="7" fillId="0" borderId="0" xfId="66" applyNumberFormat="1" applyFont="1" applyFill="1" applyBorder="1" applyAlignment="1">
      <alignment horizontal="right"/>
    </xf>
    <xf numFmtId="169" fontId="7" fillId="0" borderId="0" xfId="66" applyFont="1" applyFill="1" applyBorder="1" applyProtection="1">
      <protection locked="0"/>
    </xf>
    <xf numFmtId="170" fontId="23" fillId="0" borderId="0" xfId="66" applyNumberFormat="1" applyFont="1" applyFill="1" applyBorder="1" applyAlignment="1">
      <alignment horizontal="right"/>
    </xf>
    <xf numFmtId="49" fontId="23" fillId="0" borderId="43" xfId="65" applyNumberFormat="1" applyFont="1" applyFill="1" applyBorder="1" applyAlignment="1">
      <alignment horizontal="left" vertical="top" wrapText="1"/>
    </xf>
    <xf numFmtId="49" fontId="23" fillId="0" borderId="22" xfId="65" applyNumberFormat="1" applyFont="1" applyFill="1" applyBorder="1" applyAlignment="1">
      <alignment horizontal="left" vertical="top" wrapText="1"/>
    </xf>
    <xf numFmtId="0" fontId="23" fillId="0" borderId="22" xfId="65" applyFont="1" applyFill="1" applyBorder="1" applyAlignment="1">
      <alignment horizontal="center"/>
    </xf>
    <xf numFmtId="170" fontId="23" fillId="0" borderId="22" xfId="66" applyNumberFormat="1" applyFont="1" applyFill="1" applyBorder="1" applyAlignment="1">
      <alignment horizontal="right"/>
    </xf>
    <xf numFmtId="0" fontId="25" fillId="0" borderId="0" xfId="65" applyFont="1" applyAlignment="1">
      <alignment horizontal="left" vertical="top" wrapText="1" indent="1"/>
    </xf>
    <xf numFmtId="0" fontId="25" fillId="0" borderId="0" xfId="65" applyFont="1" applyAlignment="1">
      <alignment horizontal="left" vertical="center" wrapText="1" indent="1"/>
    </xf>
    <xf numFmtId="0" fontId="7" fillId="0" borderId="29" xfId="65" applyNumberFormat="1" applyFont="1" applyBorder="1" applyAlignment="1">
      <alignment horizontal="left" vertical="top" wrapText="1" indent="1"/>
    </xf>
    <xf numFmtId="0" fontId="23" fillId="0" borderId="29" xfId="65" applyFont="1" applyBorder="1" applyAlignment="1">
      <alignment horizontal="center" vertical="center"/>
    </xf>
    <xf numFmtId="2" fontId="7" fillId="0" borderId="29" xfId="65" applyNumberFormat="1" applyFont="1" applyFill="1" applyBorder="1" applyAlignment="1">
      <alignment horizontal="left" vertical="top" wrapText="1" indent="1"/>
    </xf>
    <xf numFmtId="0" fontId="7" fillId="0" borderId="0" xfId="65" applyNumberFormat="1" applyFont="1" applyAlignment="1">
      <alignment horizontal="left" vertical="center" wrapText="1" indent="1"/>
    </xf>
    <xf numFmtId="0" fontId="25" fillId="0" borderId="0" xfId="65" applyNumberFormat="1" applyFont="1" applyAlignment="1">
      <alignment horizontal="left" vertical="center" wrapText="1" indent="1"/>
    </xf>
    <xf numFmtId="49" fontId="23" fillId="0" borderId="41" xfId="65" applyNumberFormat="1" applyFont="1" applyFill="1" applyBorder="1" applyAlignment="1">
      <alignment horizontal="left" vertical="top" wrapText="1"/>
    </xf>
    <xf numFmtId="0" fontId="23" fillId="0" borderId="3" xfId="65" applyFont="1" applyFill="1" applyBorder="1" applyAlignment="1">
      <alignment horizontal="center"/>
    </xf>
    <xf numFmtId="170" fontId="23" fillId="0" borderId="3" xfId="66" applyNumberFormat="1" applyFont="1" applyFill="1" applyBorder="1" applyAlignment="1">
      <alignment horizontal="right"/>
    </xf>
    <xf numFmtId="0" fontId="23" fillId="0" borderId="0" xfId="65" applyFont="1" applyFill="1" applyBorder="1" applyAlignment="1">
      <alignment horizontal="center"/>
    </xf>
    <xf numFmtId="49" fontId="7" fillId="0" borderId="45" xfId="65" applyNumberFormat="1" applyFont="1" applyBorder="1" applyAlignment="1">
      <alignment horizontal="left" vertical="top" wrapText="1"/>
    </xf>
    <xf numFmtId="0" fontId="7" fillId="0" borderId="45" xfId="65" applyFont="1" applyBorder="1" applyAlignment="1">
      <alignment horizontal="center"/>
    </xf>
    <xf numFmtId="170" fontId="7" fillId="0" borderId="45" xfId="66" applyNumberFormat="1" applyFont="1" applyFill="1" applyBorder="1" applyAlignment="1">
      <alignment horizontal="right"/>
    </xf>
    <xf numFmtId="169" fontId="7" fillId="0" borderId="45" xfId="66" applyFont="1" applyBorder="1"/>
    <xf numFmtId="170" fontId="7" fillId="0" borderId="45" xfId="66" applyNumberFormat="1" applyFont="1" applyBorder="1" applyAlignment="1">
      <alignment horizontal="right"/>
    </xf>
    <xf numFmtId="49" fontId="7" fillId="0" borderId="0" xfId="65" applyNumberFormat="1" applyFont="1" applyBorder="1" applyAlignment="1">
      <alignment horizontal="left" vertical="top" wrapText="1"/>
    </xf>
    <xf numFmtId="169" fontId="7" fillId="0" borderId="0" xfId="66" applyFont="1" applyBorder="1"/>
    <xf numFmtId="170" fontId="7" fillId="0" borderId="0" xfId="66" applyNumberFormat="1" applyFont="1" applyBorder="1" applyAlignment="1">
      <alignment horizontal="right"/>
    </xf>
    <xf numFmtId="49" fontId="87" fillId="0" borderId="43" xfId="65" applyNumberFormat="1" applyFont="1" applyFill="1" applyBorder="1" applyAlignment="1">
      <alignment horizontal="left" vertical="center" wrapText="1"/>
    </xf>
    <xf numFmtId="169" fontId="26" fillId="0" borderId="22" xfId="66" applyFont="1" applyFill="1" applyBorder="1" applyAlignment="1">
      <alignment horizontal="center"/>
    </xf>
    <xf numFmtId="170" fontId="85" fillId="0" borderId="46" xfId="66" applyNumberFormat="1" applyFont="1" applyFill="1" applyBorder="1" applyAlignment="1"/>
    <xf numFmtId="170" fontId="87" fillId="0" borderId="0" xfId="66" applyNumberFormat="1" applyFont="1"/>
    <xf numFmtId="49" fontId="87" fillId="0" borderId="39" xfId="65" applyNumberFormat="1" applyFont="1" applyFill="1" applyBorder="1" applyAlignment="1">
      <alignment horizontal="left" vertical="center" wrapText="1"/>
    </xf>
    <xf numFmtId="169" fontId="26" fillId="0" borderId="4" xfId="66" applyFont="1" applyFill="1" applyBorder="1" applyAlignment="1">
      <alignment horizontal="center"/>
    </xf>
    <xf numFmtId="170" fontId="85" fillId="0" borderId="21" xfId="66" applyNumberFormat="1" applyFont="1" applyFill="1" applyBorder="1" applyAlignment="1"/>
    <xf numFmtId="49" fontId="88" fillId="0" borderId="49" xfId="65" applyNumberFormat="1" applyFont="1" applyFill="1" applyBorder="1" applyAlignment="1">
      <alignment horizontal="left" vertical="center" wrapText="1"/>
    </xf>
    <xf numFmtId="169" fontId="26" fillId="0" borderId="50" xfId="66" applyFont="1" applyFill="1" applyBorder="1" applyAlignment="1">
      <alignment horizontal="center"/>
    </xf>
    <xf numFmtId="170" fontId="85" fillId="0" borderId="51" xfId="66" applyNumberFormat="1" applyFont="1" applyFill="1" applyBorder="1" applyAlignment="1"/>
    <xf numFmtId="49" fontId="88" fillId="0" borderId="0" xfId="65" applyNumberFormat="1" applyFont="1" applyFill="1" applyBorder="1" applyAlignment="1">
      <alignment horizontal="left" vertical="top" wrapText="1"/>
    </xf>
    <xf numFmtId="169" fontId="26" fillId="0" borderId="0" xfId="66" applyFont="1" applyFill="1" applyBorder="1" applyAlignment="1">
      <alignment horizontal="center"/>
    </xf>
    <xf numFmtId="170" fontId="85" fillId="0" borderId="45" xfId="66" applyNumberFormat="1" applyFont="1" applyFill="1" applyBorder="1" applyAlignment="1"/>
    <xf numFmtId="4" fontId="85" fillId="0" borderId="0" xfId="66" applyNumberFormat="1" applyBorder="1"/>
    <xf numFmtId="49" fontId="85" fillId="0" borderId="0" xfId="65" applyNumberFormat="1" applyFont="1" applyFill="1" applyBorder="1" applyAlignment="1">
      <alignment horizontal="left" vertical="top" wrapText="1"/>
    </xf>
    <xf numFmtId="170" fontId="85" fillId="0" borderId="0" xfId="66" applyNumberFormat="1" applyFont="1" applyFill="1" applyBorder="1" applyAlignment="1"/>
    <xf numFmtId="0" fontId="85" fillId="0" borderId="0" xfId="65" applyFill="1" applyBorder="1" applyAlignment="1">
      <alignment horizontal="left"/>
    </xf>
    <xf numFmtId="170" fontId="85" fillId="0" borderId="0" xfId="66" applyNumberFormat="1" applyFont="1" applyFill="1" applyBorder="1" applyAlignment="1">
      <alignment horizontal="right"/>
    </xf>
    <xf numFmtId="4" fontId="85" fillId="0" borderId="0" xfId="66" applyNumberFormat="1"/>
    <xf numFmtId="170" fontId="85" fillId="0" borderId="0" xfId="66" applyNumberFormat="1"/>
    <xf numFmtId="0" fontId="85" fillId="0" borderId="0" xfId="65" applyAlignment="1">
      <alignment horizontal="center"/>
    </xf>
    <xf numFmtId="4" fontId="85" fillId="0" borderId="0" xfId="66" applyNumberFormat="1" applyFont="1"/>
    <xf numFmtId="0" fontId="85" fillId="0" borderId="0" xfId="65" applyAlignment="1">
      <alignment horizontal="left"/>
    </xf>
    <xf numFmtId="4" fontId="7" fillId="0" borderId="0" xfId="66" applyNumberFormat="1" applyFont="1"/>
    <xf numFmtId="0" fontId="23" fillId="0" borderId="0" xfId="65" applyFont="1" applyFill="1" applyBorder="1"/>
    <xf numFmtId="4" fontId="23" fillId="0" borderId="0" xfId="66" applyNumberFormat="1" applyFont="1" applyFill="1" applyBorder="1" applyAlignment="1">
      <alignment horizontal="right"/>
    </xf>
    <xf numFmtId="0" fontId="85" fillId="0" borderId="0" xfId="65" applyFill="1" applyBorder="1" applyAlignment="1">
      <alignment horizontal="center"/>
    </xf>
    <xf numFmtId="0" fontId="7" fillId="0" borderId="0" xfId="65" applyFont="1" applyAlignment="1">
      <alignment horizontal="center"/>
    </xf>
    <xf numFmtId="49" fontId="7" fillId="0" borderId="0" xfId="65" applyNumberFormat="1" applyFont="1" applyAlignment="1">
      <alignment horizontal="left" vertical="top" wrapText="1"/>
    </xf>
    <xf numFmtId="0" fontId="7" fillId="0" borderId="0" xfId="65" applyFont="1" applyAlignment="1">
      <alignment vertical="top"/>
    </xf>
    <xf numFmtId="170" fontId="7" fillId="0" borderId="0" xfId="66" applyNumberFormat="1" applyFont="1" applyAlignment="1">
      <alignment horizontal="right"/>
    </xf>
    <xf numFmtId="4" fontId="7" fillId="0" borderId="0" xfId="66" applyNumberFormat="1" applyFont="1" applyAlignment="1">
      <alignment horizontal="right"/>
    </xf>
    <xf numFmtId="49" fontId="85" fillId="0" borderId="0" xfId="65" applyNumberFormat="1" applyAlignment="1">
      <alignment horizontal="left" vertical="top" wrapText="1"/>
    </xf>
    <xf numFmtId="0" fontId="85" fillId="0" borderId="0" xfId="65" applyAlignment="1">
      <alignment vertical="top"/>
    </xf>
    <xf numFmtId="170" fontId="85" fillId="0" borderId="0" xfId="66" applyNumberFormat="1" applyAlignment="1">
      <alignment horizontal="right"/>
    </xf>
    <xf numFmtId="4" fontId="85" fillId="0" borderId="0" xfId="66" applyNumberFormat="1" applyAlignment="1">
      <alignment horizontal="right"/>
    </xf>
    <xf numFmtId="0" fontId="3" fillId="0" borderId="2" xfId="0" applyFont="1" applyBorder="1" applyAlignment="1" applyProtection="1">
      <alignment horizontal="justify" vertical="top" wrapText="1"/>
    </xf>
    <xf numFmtId="0" fontId="3" fillId="0" borderId="0" xfId="0" applyFont="1" applyBorder="1" applyAlignment="1" applyProtection="1">
      <alignment horizontal="justify" vertical="top" wrapText="1"/>
    </xf>
    <xf numFmtId="0" fontId="3" fillId="0" borderId="1" xfId="0" applyFont="1" applyBorder="1" applyAlignment="1" applyProtection="1">
      <alignment horizontal="justify" vertical="top" wrapText="1"/>
    </xf>
    <xf numFmtId="49" fontId="3" fillId="0" borderId="2" xfId="0" applyNumberFormat="1" applyFont="1" applyFill="1" applyBorder="1" applyAlignment="1" applyProtection="1">
      <alignment horizontal="center" vertical="top" wrapText="1"/>
    </xf>
    <xf numFmtId="0" fontId="3" fillId="0" borderId="0" xfId="0" applyFont="1" applyFill="1" applyProtection="1"/>
    <xf numFmtId="4" fontId="0" fillId="0" borderId="0" xfId="0" applyNumberFormat="1" applyFill="1" applyBorder="1" applyProtection="1"/>
    <xf numFmtId="4" fontId="0" fillId="0" borderId="0" xfId="0" applyNumberFormat="1" applyFill="1" applyProtection="1">
      <protection locked="0"/>
    </xf>
    <xf numFmtId="0" fontId="3" fillId="0" borderId="1" xfId="0" applyFont="1" applyFill="1" applyBorder="1" applyProtection="1"/>
    <xf numFmtId="4" fontId="0" fillId="0" borderId="1" xfId="0" applyNumberFormat="1" applyFill="1" applyBorder="1" applyProtection="1"/>
    <xf numFmtId="4" fontId="0" fillId="0" borderId="1" xfId="0" applyNumberFormat="1" applyFill="1" applyBorder="1" applyProtection="1">
      <protection locked="0"/>
    </xf>
    <xf numFmtId="0" fontId="3" fillId="0" borderId="1" xfId="0" applyNumberFormat="1" applyFont="1" applyFill="1" applyBorder="1" applyAlignment="1" applyProtection="1">
      <alignment horizontal="left" vertical="top" wrapText="1"/>
    </xf>
    <xf numFmtId="0" fontId="3" fillId="0" borderId="2" xfId="15" applyNumberFormat="1" applyFont="1" applyFill="1" applyBorder="1" applyAlignment="1" applyProtection="1">
      <alignment horizontal="left" vertical="top" wrapText="1"/>
    </xf>
    <xf numFmtId="0" fontId="3" fillId="0" borderId="0" xfId="15" applyNumberFormat="1" applyFont="1" applyFill="1" applyBorder="1" applyAlignment="1" applyProtection="1">
      <alignment horizontal="left" vertical="top" wrapText="1"/>
    </xf>
    <xf numFmtId="0" fontId="3" fillId="0" borderId="2" xfId="0" applyFont="1" applyFill="1" applyBorder="1" applyAlignment="1" applyProtection="1">
      <alignment vertical="top" wrapText="1"/>
    </xf>
    <xf numFmtId="0" fontId="3" fillId="0" borderId="1" xfId="0" applyFont="1" applyBorder="1" applyAlignment="1" applyProtection="1">
      <alignment horizontal="right" vertical="top"/>
    </xf>
    <xf numFmtId="0" fontId="3" fillId="0" borderId="2" xfId="0" applyFont="1" applyBorder="1" applyAlignment="1" applyProtection="1">
      <alignment horizontal="right" vertical="top"/>
    </xf>
    <xf numFmtId="0" fontId="7" fillId="0" borderId="0" xfId="0" applyNumberFormat="1" applyFont="1" applyFill="1" applyBorder="1" applyAlignment="1">
      <alignment horizontal="left" vertical="top" wrapText="1"/>
    </xf>
    <xf numFmtId="0" fontId="3" fillId="0" borderId="2" xfId="0" applyFont="1" applyBorder="1" applyAlignment="1" applyProtection="1">
      <alignment vertical="top" wrapText="1"/>
    </xf>
    <xf numFmtId="0" fontId="3" fillId="0" borderId="2" xfId="64" applyFont="1" applyFill="1" applyBorder="1" applyAlignment="1" applyProtection="1">
      <alignment horizontal="left" vertical="top" wrapText="1"/>
    </xf>
    <xf numFmtId="0" fontId="3" fillId="0" borderId="2" xfId="64" applyFont="1" applyFill="1" applyBorder="1" applyAlignment="1" applyProtection="1">
      <alignment horizontal="left" wrapText="1"/>
    </xf>
    <xf numFmtId="4" fontId="0" fillId="0" borderId="2" xfId="0" applyNumberFormat="1" applyBorder="1" applyAlignment="1" applyProtection="1">
      <alignment horizontal="right"/>
    </xf>
    <xf numFmtId="0" fontId="3" fillId="0" borderId="1" xfId="64" applyFont="1" applyFill="1" applyBorder="1" applyAlignment="1" applyProtection="1">
      <alignment horizontal="left" vertical="top" wrapText="1"/>
      <protection locked="0"/>
    </xf>
    <xf numFmtId="4" fontId="3" fillId="0" borderId="4" xfId="64" applyNumberFormat="1" applyFont="1" applyBorder="1" applyAlignment="1" applyProtection="1">
      <alignment horizontal="right" wrapText="1"/>
    </xf>
    <xf numFmtId="4" fontId="3" fillId="0" borderId="2" xfId="64" applyNumberFormat="1" applyFont="1" applyBorder="1" applyAlignment="1" applyProtection="1">
      <alignment horizontal="right" wrapText="1"/>
    </xf>
    <xf numFmtId="4" fontId="3" fillId="0" borderId="1" xfId="64" applyNumberFormat="1" applyFont="1" applyBorder="1" applyAlignment="1" applyProtection="1">
      <alignment horizontal="right" wrapText="1"/>
    </xf>
    <xf numFmtId="4" fontId="3" fillId="0" borderId="0" xfId="64" applyNumberFormat="1" applyFont="1" applyBorder="1" applyAlignment="1" applyProtection="1">
      <alignment horizontal="right" wrapText="1"/>
    </xf>
    <xf numFmtId="4" fontId="76" fillId="0" borderId="0" xfId="64" applyNumberFormat="1" applyFont="1" applyProtection="1">
      <protection locked="0"/>
    </xf>
    <xf numFmtId="0" fontId="83" fillId="0" borderId="0" xfId="64" applyFont="1" applyBorder="1" applyAlignment="1" applyProtection="1">
      <alignment horizontal="center"/>
    </xf>
    <xf numFmtId="4" fontId="76" fillId="0" borderId="0" xfId="64" applyNumberFormat="1" applyFont="1" applyFill="1" applyBorder="1" applyAlignment="1" applyProtection="1">
      <alignment horizontal="right" vertical="top"/>
    </xf>
    <xf numFmtId="4" fontId="3" fillId="0" borderId="0" xfId="64" applyNumberFormat="1" applyFont="1" applyFill="1" applyBorder="1" applyAlignment="1" applyProtection="1">
      <alignment horizontal="right" vertical="top"/>
    </xf>
    <xf numFmtId="4" fontId="76" fillId="0" borderId="0" xfId="64" applyNumberFormat="1" applyFont="1" applyFill="1" applyBorder="1" applyAlignment="1" applyProtection="1">
      <alignment vertical="top"/>
    </xf>
    <xf numFmtId="4" fontId="76" fillId="3" borderId="0" xfId="64" applyNumberFormat="1" applyFont="1" applyFill="1" applyBorder="1" applyAlignment="1" applyProtection="1">
      <alignment horizontal="right" wrapText="1"/>
    </xf>
    <xf numFmtId="4" fontId="76" fillId="0" borderId="0" xfId="64" applyNumberFormat="1" applyFont="1" applyAlignment="1" applyProtection="1">
      <alignment vertical="top"/>
    </xf>
    <xf numFmtId="4" fontId="3" fillId="0" borderId="2" xfId="64" applyNumberFormat="1" applyFont="1" applyBorder="1" applyAlignment="1" applyProtection="1">
      <alignment vertical="top"/>
    </xf>
    <xf numFmtId="4" fontId="76" fillId="0" borderId="2" xfId="64" applyNumberFormat="1" applyFont="1" applyBorder="1" applyAlignment="1" applyProtection="1">
      <alignment vertical="top"/>
    </xf>
    <xf numFmtId="0" fontId="76" fillId="0" borderId="0" xfId="64" applyFont="1" applyFill="1" applyBorder="1" applyAlignment="1" applyProtection="1">
      <alignment vertical="top"/>
    </xf>
    <xf numFmtId="0" fontId="76" fillId="0" borderId="0" xfId="64" applyFont="1" applyBorder="1" applyAlignment="1" applyProtection="1">
      <alignment vertical="top"/>
    </xf>
    <xf numFmtId="0" fontId="76" fillId="0" borderId="0" xfId="64" applyFont="1" applyBorder="1" applyProtection="1"/>
    <xf numFmtId="0" fontId="76" fillId="0" borderId="0" xfId="64" applyFont="1" applyProtection="1"/>
    <xf numFmtId="4" fontId="6" fillId="3" borderId="0" xfId="64" applyNumberFormat="1" applyFont="1" applyFill="1" applyProtection="1"/>
    <xf numFmtId="4" fontId="6" fillId="0" borderId="0" xfId="64" applyNumberFormat="1" applyFont="1" applyProtection="1"/>
    <xf numFmtId="4" fontId="6" fillId="2" borderId="0" xfId="64" applyNumberFormat="1" applyFont="1" applyFill="1" applyBorder="1" applyAlignment="1" applyProtection="1">
      <alignment vertical="top" wrapText="1"/>
    </xf>
    <xf numFmtId="4" fontId="6" fillId="27" borderId="4" xfId="64" applyNumberFormat="1" applyFont="1" applyFill="1" applyBorder="1" applyAlignment="1" applyProtection="1">
      <alignment horizontal="right"/>
    </xf>
    <xf numFmtId="4" fontId="3" fillId="0" borderId="2" xfId="64" applyNumberFormat="1" applyFont="1" applyBorder="1" applyAlignment="1">
      <alignment vertical="top" wrapText="1"/>
    </xf>
    <xf numFmtId="4" fontId="3" fillId="0" borderId="0" xfId="64" applyNumberFormat="1" applyFont="1" applyBorder="1" applyAlignment="1">
      <alignment vertical="top" wrapText="1"/>
    </xf>
    <xf numFmtId="4" fontId="3" fillId="0" borderId="1" xfId="64" applyNumberFormat="1" applyFont="1" applyBorder="1" applyAlignment="1">
      <alignment vertical="top" wrapText="1"/>
    </xf>
    <xf numFmtId="4" fontId="76" fillId="0" borderId="0" xfId="64" applyNumberFormat="1" applyFont="1" applyFill="1" applyBorder="1" applyAlignment="1">
      <alignment vertical="top" wrapText="1"/>
    </xf>
    <xf numFmtId="4" fontId="6" fillId="2" borderId="0" xfId="64" applyNumberFormat="1" applyFont="1" applyFill="1" applyBorder="1" applyAlignment="1">
      <alignment vertical="top" wrapText="1"/>
    </xf>
    <xf numFmtId="4" fontId="76" fillId="0" borderId="0" xfId="64" applyNumberFormat="1" applyFont="1"/>
    <xf numFmtId="4" fontId="6" fillId="0" borderId="0" xfId="64" applyNumberFormat="1" applyFont="1"/>
    <xf numFmtId="4" fontId="6" fillId="3" borderId="0" xfId="64" applyNumberFormat="1" applyFont="1" applyFill="1"/>
    <xf numFmtId="4" fontId="0" fillId="28" borderId="1" xfId="0" applyNumberFormat="1" applyFill="1" applyBorder="1" applyProtection="1">
      <protection locked="0"/>
    </xf>
    <xf numFmtId="4" fontId="0" fillId="28" borderId="0" xfId="0" applyNumberFormat="1" applyFill="1" applyProtection="1">
      <protection locked="0"/>
    </xf>
    <xf numFmtId="4" fontId="0" fillId="30" borderId="1" xfId="0" applyNumberFormat="1" applyFill="1" applyBorder="1" applyProtection="1">
      <protection locked="0"/>
    </xf>
    <xf numFmtId="4" fontId="0" fillId="0" borderId="2" xfId="0" applyNumberFormat="1" applyBorder="1" applyProtection="1">
      <protection locked="0"/>
    </xf>
    <xf numFmtId="4" fontId="0" fillId="29" borderId="0" xfId="0" applyNumberFormat="1" applyFill="1" applyProtection="1">
      <protection locked="0"/>
    </xf>
    <xf numFmtId="4" fontId="6" fillId="29" borderId="0" xfId="0" applyNumberFormat="1" applyFont="1" applyFill="1" applyAlignment="1" applyProtection="1">
      <alignment vertical="top"/>
      <protection locked="0"/>
    </xf>
    <xf numFmtId="4" fontId="18" fillId="27" borderId="4" xfId="64" applyNumberFormat="1" applyFont="1" applyFill="1" applyBorder="1" applyAlignment="1" applyProtection="1">
      <alignment horizontal="center"/>
      <protection locked="0"/>
    </xf>
    <xf numFmtId="4" fontId="3" fillId="0" borderId="4" xfId="64" applyNumberFormat="1" applyFont="1" applyBorder="1" applyAlignment="1" applyProtection="1">
      <alignment horizontal="center" wrapText="1"/>
      <protection locked="0"/>
    </xf>
    <xf numFmtId="4" fontId="3" fillId="0" borderId="2" xfId="64" applyNumberFormat="1" applyFont="1" applyBorder="1" applyAlignment="1" applyProtection="1">
      <alignment horizontal="center" wrapText="1"/>
      <protection locked="0"/>
    </xf>
    <xf numFmtId="4" fontId="3" fillId="0" borderId="1" xfId="64" applyNumberFormat="1" applyFont="1" applyBorder="1" applyAlignment="1" applyProtection="1">
      <alignment horizontal="center" wrapText="1"/>
      <protection locked="0"/>
    </xf>
    <xf numFmtId="4" fontId="3" fillId="0" borderId="0" xfId="64" applyNumberFormat="1" applyFont="1" applyBorder="1" applyAlignment="1" applyProtection="1">
      <alignment horizontal="center" wrapText="1"/>
      <protection locked="0"/>
    </xf>
    <xf numFmtId="0" fontId="3" fillId="0" borderId="0" xfId="0" applyFont="1" applyBorder="1" applyAlignment="1">
      <alignment horizontal="center" vertical="center" wrapText="1"/>
    </xf>
    <xf numFmtId="0" fontId="3" fillId="0" borderId="0" xfId="0" applyFont="1" applyAlignment="1">
      <alignment wrapText="1"/>
    </xf>
    <xf numFmtId="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xf>
    <xf numFmtId="4" fontId="3" fillId="0" borderId="4" xfId="0" applyNumberFormat="1" applyFont="1" applyBorder="1" applyAlignment="1" applyProtection="1">
      <alignment horizontal="right" wrapText="1"/>
      <protection locked="0"/>
    </xf>
    <xf numFmtId="4" fontId="3" fillId="0" borderId="4" xfId="0" applyNumberFormat="1" applyFont="1" applyBorder="1" applyAlignment="1" applyProtection="1">
      <alignment horizontal="right"/>
    </xf>
    <xf numFmtId="4" fontId="3" fillId="0" borderId="1"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3" fillId="0" borderId="0" xfId="0" applyNumberFormat="1" applyFont="1" applyBorder="1" applyAlignment="1" applyProtection="1">
      <alignment horizontal="right"/>
      <protection locked="0"/>
    </xf>
    <xf numFmtId="4" fontId="3" fillId="0" borderId="0" xfId="0" applyNumberFormat="1" applyFont="1" applyBorder="1" applyAlignment="1" applyProtection="1">
      <alignment horizontal="right"/>
    </xf>
    <xf numFmtId="4" fontId="3" fillId="0" borderId="0" xfId="0" applyNumberFormat="1" applyFont="1" applyFill="1" applyBorder="1" applyAlignment="1" applyProtection="1">
      <alignment horizontal="right" vertical="top" wrapText="1"/>
      <protection locked="0"/>
    </xf>
    <xf numFmtId="4" fontId="3" fillId="0" borderId="0" xfId="0" applyNumberFormat="1" applyFont="1" applyFill="1" applyBorder="1" applyAlignment="1" applyProtection="1">
      <alignment horizontal="right" vertical="center" wrapText="1"/>
      <protection locked="0"/>
    </xf>
    <xf numFmtId="4" fontId="3" fillId="0" borderId="1" xfId="0" applyNumberFormat="1" applyFont="1" applyFill="1" applyBorder="1" applyAlignment="1" applyProtection="1">
      <alignment horizontal="right" vertical="top" wrapText="1"/>
      <protection locked="0"/>
    </xf>
    <xf numFmtId="4" fontId="3" fillId="0" borderId="0" xfId="0" applyNumberFormat="1" applyFont="1" applyFill="1" applyBorder="1" applyAlignment="1" applyProtection="1">
      <alignment horizontal="right" wrapText="1"/>
      <protection locked="0"/>
    </xf>
    <xf numFmtId="4" fontId="3" fillId="0" borderId="1" xfId="0" applyNumberFormat="1" applyFont="1" applyFill="1" applyBorder="1" applyAlignment="1" applyProtection="1">
      <alignment horizontal="right" wrapText="1"/>
      <protection locked="0"/>
    </xf>
    <xf numFmtId="4" fontId="3" fillId="0" borderId="0" xfId="0" applyNumberFormat="1" applyFont="1" applyFill="1" applyBorder="1" applyAlignment="1" applyProtection="1">
      <alignment horizontal="right"/>
    </xf>
    <xf numFmtId="4" fontId="6" fillId="0" borderId="0" xfId="0" applyNumberFormat="1" applyFont="1" applyFill="1" applyBorder="1" applyAlignment="1" applyProtection="1">
      <alignment horizontal="right" wrapText="1"/>
      <protection locked="0"/>
    </xf>
    <xf numFmtId="4" fontId="3" fillId="0" borderId="21" xfId="0" applyNumberFormat="1" applyFont="1" applyFill="1" applyBorder="1" applyAlignment="1" applyProtection="1">
      <alignment horizontal="right"/>
    </xf>
    <xf numFmtId="4" fontId="6" fillId="0" borderId="4" xfId="0" applyNumberFormat="1" applyFont="1" applyFill="1" applyBorder="1" applyAlignment="1" applyProtection="1">
      <alignment horizontal="right" wrapText="1"/>
      <protection locked="0"/>
    </xf>
    <xf numFmtId="4" fontId="6" fillId="0" borderId="4" xfId="0" applyNumberFormat="1" applyFont="1" applyFill="1" applyBorder="1" applyAlignment="1" applyProtection="1">
      <alignment horizontal="right" wrapText="1"/>
    </xf>
    <xf numFmtId="4" fontId="3" fillId="0" borderId="0" xfId="0" applyNumberFormat="1" applyFont="1" applyFill="1" applyBorder="1" applyAlignment="1" applyProtection="1">
      <alignment horizontal="right"/>
      <protection locked="0"/>
    </xf>
    <xf numFmtId="4" fontId="3" fillId="0" borderId="1" xfId="0" applyNumberFormat="1" applyFont="1" applyFill="1" applyBorder="1" applyAlignment="1" applyProtection="1">
      <alignment horizontal="right"/>
      <protection locked="0"/>
    </xf>
    <xf numFmtId="4" fontId="3" fillId="0" borderId="4" xfId="0" applyNumberFormat="1" applyFont="1" applyFill="1" applyBorder="1" applyAlignment="1" applyProtection="1">
      <alignment horizontal="right"/>
      <protection locked="0"/>
    </xf>
    <xf numFmtId="4" fontId="4" fillId="0" borderId="1" xfId="0" applyNumberFormat="1" applyFont="1" applyBorder="1" applyAlignment="1" applyProtection="1">
      <alignment vertical="top" wrapText="1"/>
      <protection locked="0"/>
    </xf>
    <xf numFmtId="4" fontId="4" fillId="0" borderId="0" xfId="0" applyNumberFormat="1" applyFont="1" applyFill="1" applyBorder="1" applyAlignment="1" applyProtection="1">
      <alignment vertical="top" wrapText="1"/>
      <protection locked="0"/>
    </xf>
    <xf numFmtId="4" fontId="4" fillId="0" borderId="0" xfId="0" applyNumberFormat="1" applyFont="1" applyFill="1" applyBorder="1" applyAlignment="1" applyProtection="1">
      <alignment vertical="top" wrapText="1"/>
    </xf>
    <xf numFmtId="4" fontId="4" fillId="0" borderId="0" xfId="0" applyNumberFormat="1" applyFont="1" applyBorder="1" applyAlignment="1" applyProtection="1">
      <alignment vertical="top" wrapText="1"/>
      <protection locked="0"/>
    </xf>
    <xf numFmtId="4" fontId="4" fillId="0" borderId="0" xfId="0" applyNumberFormat="1" applyFont="1" applyBorder="1" applyAlignment="1" applyProtection="1">
      <alignment vertical="top" wrapText="1"/>
    </xf>
    <xf numFmtId="4" fontId="4" fillId="0" borderId="2" xfId="0" applyNumberFormat="1" applyFont="1" applyBorder="1" applyAlignment="1" applyProtection="1">
      <alignment vertical="top" wrapText="1"/>
      <protection locked="0"/>
    </xf>
    <xf numFmtId="4" fontId="4" fillId="0" borderId="2" xfId="0" applyNumberFormat="1" applyFont="1" applyBorder="1" applyAlignment="1" applyProtection="1">
      <alignment vertical="top" wrapText="1"/>
    </xf>
    <xf numFmtId="4" fontId="4" fillId="0" borderId="2" xfId="0" applyNumberFormat="1" applyFont="1" applyFill="1" applyBorder="1" applyAlignment="1" applyProtection="1">
      <alignment vertical="top" wrapText="1"/>
      <protection locked="0"/>
    </xf>
    <xf numFmtId="4" fontId="4" fillId="0" borderId="2" xfId="0" applyNumberFormat="1" applyFont="1" applyFill="1" applyBorder="1" applyAlignment="1" applyProtection="1">
      <alignment vertical="top" wrapText="1"/>
    </xf>
    <xf numFmtId="4" fontId="4" fillId="0" borderId="0" xfId="0" applyNumberFormat="1" applyFont="1" applyFill="1" applyBorder="1" applyAlignment="1" applyProtection="1">
      <alignment horizontal="right" wrapText="1"/>
      <protection locked="0"/>
    </xf>
    <xf numFmtId="4" fontId="4" fillId="0" borderId="1" xfId="0" applyNumberFormat="1" applyFont="1" applyFill="1" applyBorder="1" applyAlignment="1" applyProtection="1">
      <alignment horizontal="right" wrapText="1"/>
      <protection locked="0"/>
    </xf>
    <xf numFmtId="4" fontId="4" fillId="0" borderId="2" xfId="0" applyNumberFormat="1" applyFont="1" applyFill="1" applyBorder="1" applyAlignment="1" applyProtection="1">
      <alignment horizontal="right" wrapText="1"/>
      <protection locked="0"/>
    </xf>
    <xf numFmtId="4" fontId="4" fillId="0" borderId="2" xfId="0" applyNumberFormat="1" applyFont="1" applyFill="1" applyBorder="1" applyAlignment="1" applyProtection="1">
      <alignment horizontal="right" wrapText="1"/>
    </xf>
    <xf numFmtId="4" fontId="4" fillId="0" borderId="4" xfId="0" applyNumberFormat="1" applyFont="1" applyBorder="1" applyAlignment="1" applyProtection="1">
      <alignment horizontal="right" wrapText="1"/>
      <protection locked="0"/>
    </xf>
    <xf numFmtId="4" fontId="4" fillId="0" borderId="4" xfId="0" applyNumberFormat="1" applyFont="1" applyFill="1" applyBorder="1" applyAlignment="1" applyProtection="1">
      <alignment horizontal="right" wrapText="1"/>
      <protection locked="0"/>
    </xf>
    <xf numFmtId="4" fontId="4" fillId="0" borderId="1" xfId="0" applyNumberFormat="1" applyFont="1" applyFill="1" applyBorder="1" applyAlignment="1" applyProtection="1">
      <alignment vertical="top" wrapText="1"/>
    </xf>
    <xf numFmtId="4" fontId="4" fillId="2" borderId="0" xfId="0" applyNumberFormat="1" applyFont="1" applyFill="1" applyBorder="1" applyAlignment="1" applyProtection="1">
      <alignment vertical="top" wrapText="1"/>
    </xf>
    <xf numFmtId="4" fontId="4" fillId="0" borderId="0" xfId="0" applyNumberFormat="1" applyFont="1" applyProtection="1"/>
    <xf numFmtId="4" fontId="4" fillId="3" borderId="0" xfId="0" applyNumberFormat="1" applyFont="1" applyFill="1" applyProtection="1"/>
    <xf numFmtId="0" fontId="9" fillId="0" borderId="0" xfId="0" applyFont="1" applyFill="1" applyBorder="1" applyAlignment="1">
      <alignment vertical="top" wrapText="1"/>
    </xf>
    <xf numFmtId="4" fontId="4" fillId="0" borderId="1" xfId="0" applyNumberFormat="1" applyFont="1" applyFill="1" applyBorder="1" applyProtection="1">
      <protection locked="0"/>
    </xf>
    <xf numFmtId="4" fontId="4" fillId="0" borderId="2" xfId="0" applyNumberFormat="1" applyFont="1" applyFill="1" applyBorder="1" applyAlignment="1">
      <alignment horizontal="right" wrapText="1"/>
    </xf>
    <xf numFmtId="4" fontId="4" fillId="0" borderId="0" xfId="0" applyNumberFormat="1" applyFont="1" applyFill="1" applyBorder="1" applyAlignment="1">
      <alignment horizontal="right" wrapText="1"/>
    </xf>
    <xf numFmtId="4" fontId="4" fillId="0" borderId="4" xfId="0" applyNumberFormat="1" applyFont="1" applyBorder="1" applyAlignment="1" applyProtection="1">
      <alignment horizontal="right" wrapText="1"/>
    </xf>
    <xf numFmtId="4" fontId="4" fillId="2" borderId="0" xfId="0" applyNumberFormat="1" applyFont="1" applyFill="1" applyBorder="1" applyAlignment="1" applyProtection="1">
      <alignment horizontal="right" wrapText="1"/>
    </xf>
    <xf numFmtId="4" fontId="4" fillId="0" borderId="0" xfId="0" applyNumberFormat="1" applyFont="1" applyAlignment="1" applyProtection="1">
      <alignment horizontal="right"/>
    </xf>
    <xf numFmtId="4" fontId="4" fillId="3" borderId="0" xfId="0" applyNumberFormat="1" applyFont="1" applyFill="1" applyAlignment="1" applyProtection="1">
      <alignment horizontal="right"/>
    </xf>
    <xf numFmtId="4" fontId="27" fillId="0" borderId="0" xfId="0" applyNumberFormat="1" applyFont="1" applyAlignment="1" applyProtection="1">
      <alignment horizontal="right" vertical="center"/>
    </xf>
    <xf numFmtId="4" fontId="4" fillId="0" borderId="1" xfId="0" applyNumberFormat="1" applyFont="1" applyBorder="1" applyAlignment="1" applyProtection="1">
      <alignment horizontal="right"/>
      <protection locked="0"/>
    </xf>
    <xf numFmtId="4" fontId="35" fillId="0" borderId="1" xfId="0" applyNumberFormat="1" applyFont="1" applyBorder="1" applyAlignment="1" applyProtection="1">
      <alignment horizontal="right"/>
    </xf>
    <xf numFmtId="4" fontId="31" fillId="0" borderId="0" xfId="0" quotePrefix="1" applyNumberFormat="1" applyFont="1" applyBorder="1" applyAlignment="1" applyProtection="1">
      <alignment horizontal="center" wrapText="1"/>
    </xf>
    <xf numFmtId="4" fontId="34" fillId="0" borderId="1" xfId="0" applyNumberFormat="1" applyFont="1" applyBorder="1" applyAlignment="1" applyProtection="1">
      <alignment horizontal="center"/>
    </xf>
    <xf numFmtId="4" fontId="4" fillId="0" borderId="0" xfId="0" applyNumberFormat="1" applyFont="1" applyAlignment="1" applyProtection="1">
      <alignment horizontal="center"/>
    </xf>
    <xf numFmtId="4" fontId="4" fillId="0" borderId="1" xfId="0" applyNumberFormat="1" applyFont="1" applyBorder="1" applyAlignment="1" applyProtection="1">
      <alignment horizontal="right" vertical="center"/>
    </xf>
    <xf numFmtId="165" fontId="8" fillId="0" borderId="2" xfId="0" applyNumberFormat="1" applyFont="1" applyBorder="1" applyAlignment="1" applyProtection="1">
      <alignment horizontal="right"/>
      <protection locked="0"/>
    </xf>
    <xf numFmtId="2" fontId="8" fillId="0" borderId="2" xfId="0" applyNumberFormat="1" applyFont="1" applyBorder="1" applyAlignment="1" applyProtection="1">
      <alignment horizontal="right"/>
    </xf>
    <xf numFmtId="4" fontId="4" fillId="0" borderId="1" xfId="0" applyNumberFormat="1" applyFont="1" applyBorder="1" applyAlignment="1" applyProtection="1">
      <alignment horizontal="right"/>
    </xf>
    <xf numFmtId="0" fontId="4" fillId="0" borderId="0" xfId="0" applyFont="1" applyAlignment="1" applyProtection="1">
      <alignment horizontal="right"/>
    </xf>
    <xf numFmtId="4" fontId="4" fillId="0" borderId="2" xfId="0" applyNumberFormat="1" applyFont="1" applyFill="1" applyBorder="1" applyAlignment="1" applyProtection="1">
      <alignment horizontal="right"/>
    </xf>
    <xf numFmtId="1" fontId="4" fillId="0" borderId="0" xfId="10" applyNumberFormat="1" applyFont="1" applyFill="1" applyAlignment="1" applyProtection="1">
      <alignment horizontal="center"/>
    </xf>
    <xf numFmtId="4" fontId="8" fillId="0" borderId="0" xfId="10" applyNumberFormat="1" applyFont="1" applyFill="1" applyBorder="1" applyAlignment="1" applyProtection="1"/>
    <xf numFmtId="4" fontId="27" fillId="0" borderId="0" xfId="0" applyNumberFormat="1" applyFont="1" applyFill="1" applyBorder="1" applyAlignment="1" applyProtection="1">
      <alignment horizontal="right"/>
      <protection locked="0"/>
    </xf>
    <xf numFmtId="4" fontId="27" fillId="0" borderId="0" xfId="0" applyNumberFormat="1" applyFont="1" applyAlignment="1" applyProtection="1">
      <alignment horizontal="right"/>
    </xf>
    <xf numFmtId="4" fontId="27" fillId="0" borderId="0" xfId="0" applyNumberFormat="1" applyFont="1" applyFill="1" applyBorder="1" applyAlignment="1" applyProtection="1">
      <alignment horizontal="right"/>
    </xf>
    <xf numFmtId="4" fontId="4" fillId="0" borderId="2" xfId="0" applyNumberFormat="1" applyFont="1" applyBorder="1" applyAlignment="1" applyProtection="1">
      <alignment horizontal="right"/>
      <protection locked="0"/>
    </xf>
    <xf numFmtId="4" fontId="4" fillId="0" borderId="2" xfId="0" applyNumberFormat="1" applyFont="1" applyBorder="1" applyAlignment="1" applyProtection="1">
      <alignment horizontal="right"/>
    </xf>
    <xf numFmtId="4" fontId="4" fillId="0" borderId="6" xfId="0" applyNumberFormat="1" applyFont="1" applyFill="1" applyBorder="1" applyAlignment="1" applyProtection="1">
      <alignment horizontal="right"/>
      <protection locked="0"/>
    </xf>
    <xf numFmtId="4" fontId="4" fillId="0" borderId="1" xfId="0" applyNumberFormat="1" applyFont="1" applyFill="1" applyBorder="1" applyAlignment="1" applyProtection="1">
      <alignment horizontal="right"/>
    </xf>
    <xf numFmtId="4" fontId="27" fillId="0" borderId="6" xfId="0" applyNumberFormat="1" applyFont="1" applyFill="1" applyBorder="1" applyAlignment="1" applyProtection="1">
      <alignment horizontal="right"/>
      <protection locked="0"/>
    </xf>
    <xf numFmtId="4" fontId="27" fillId="0" borderId="1" xfId="0" applyNumberFormat="1" applyFont="1" applyBorder="1" applyAlignment="1" applyProtection="1">
      <alignment horizontal="right"/>
      <protection locked="0"/>
    </xf>
    <xf numFmtId="4" fontId="27" fillId="0" borderId="1" xfId="0" applyNumberFormat="1" applyFont="1" applyBorder="1" applyAlignment="1" applyProtection="1">
      <alignment horizontal="right"/>
    </xf>
    <xf numFmtId="0" fontId="31" fillId="0" borderId="0" xfId="0" quotePrefix="1" applyFont="1" applyBorder="1" applyAlignment="1" applyProtection="1">
      <alignment horizontal="center" vertical="justify" wrapText="1"/>
    </xf>
    <xf numFmtId="2" fontId="39" fillId="4" borderId="4" xfId="0" applyNumberFormat="1" applyFont="1" applyFill="1" applyBorder="1" applyAlignment="1" applyProtection="1">
      <alignment horizontal="right"/>
    </xf>
    <xf numFmtId="4" fontId="39" fillId="4" borderId="4" xfId="0" applyNumberFormat="1" applyFont="1" applyFill="1" applyBorder="1" applyAlignment="1" applyProtection="1">
      <alignment horizontal="right"/>
    </xf>
    <xf numFmtId="4" fontId="39" fillId="0" borderId="2" xfId="0" applyNumberFormat="1" applyFont="1" applyFill="1" applyBorder="1" applyAlignment="1" applyProtection="1">
      <alignment vertical="center"/>
    </xf>
    <xf numFmtId="4" fontId="39" fillId="0" borderId="1" xfId="0" applyNumberFormat="1" applyFont="1" applyFill="1" applyBorder="1" applyAlignment="1" applyProtection="1">
      <alignment vertical="center"/>
    </xf>
    <xf numFmtId="4" fontId="39" fillId="0" borderId="0" xfId="0" applyNumberFormat="1" applyFont="1" applyBorder="1" applyAlignment="1" applyProtection="1">
      <alignment horizontal="right" vertical="center"/>
    </xf>
    <xf numFmtId="4" fontId="6" fillId="0" borderId="0" xfId="0" applyNumberFormat="1" applyFont="1" applyProtection="1"/>
    <xf numFmtId="4" fontId="39" fillId="0" borderId="0" xfId="0" applyNumberFormat="1" applyFont="1" applyProtection="1"/>
    <xf numFmtId="4" fontId="39" fillId="3" borderId="0" xfId="0" applyNumberFormat="1" applyFont="1" applyFill="1" applyProtection="1"/>
    <xf numFmtId="4" fontId="27" fillId="0" borderId="5" xfId="0" applyNumberFormat="1" applyFont="1" applyFill="1" applyBorder="1" applyAlignment="1" applyProtection="1">
      <alignment horizontal="right" vertical="center"/>
      <protection locked="0"/>
    </xf>
    <xf numFmtId="4" fontId="4" fillId="0" borderId="5" xfId="0" applyNumberFormat="1" applyFont="1" applyBorder="1" applyProtection="1">
      <protection locked="0"/>
    </xf>
    <xf numFmtId="4" fontId="4" fillId="0" borderId="5" xfId="0" applyNumberFormat="1" applyFont="1" applyBorder="1" applyAlignment="1" applyProtection="1">
      <alignment horizontal="right" wrapText="1"/>
      <protection locked="0"/>
    </xf>
    <xf numFmtId="4" fontId="3" fillId="0" borderId="5" xfId="0" applyNumberFormat="1" applyFont="1" applyBorder="1" applyAlignment="1" applyProtection="1">
      <alignment horizontal="right" wrapText="1"/>
      <protection locked="0"/>
    </xf>
    <xf numFmtId="4" fontId="4" fillId="0" borderId="53" xfId="0" applyNumberFormat="1" applyFont="1" applyBorder="1" applyAlignment="1" applyProtection="1">
      <alignment horizontal="right"/>
      <protection locked="0"/>
    </xf>
    <xf numFmtId="4" fontId="4" fillId="0" borderId="5" xfId="0" applyNumberFormat="1" applyFont="1" applyBorder="1" applyAlignment="1" applyProtection="1">
      <alignment horizontal="right"/>
      <protection locked="0"/>
    </xf>
    <xf numFmtId="4" fontId="4" fillId="0" borderId="53" xfId="0" applyNumberFormat="1" applyFont="1" applyFill="1" applyBorder="1" applyAlignment="1" applyProtection="1">
      <alignment horizontal="right"/>
      <protection locked="0"/>
    </xf>
    <xf numFmtId="4" fontId="4" fillId="0" borderId="53" xfId="10" applyNumberFormat="1" applyFont="1" applyFill="1" applyBorder="1" applyAlignment="1" applyProtection="1">
      <alignment horizontal="right"/>
      <protection locked="0"/>
    </xf>
    <xf numFmtId="4" fontId="27" fillId="0" borderId="5" xfId="0" applyNumberFormat="1" applyFont="1" applyFill="1" applyBorder="1" applyAlignment="1" applyProtection="1">
      <alignment horizontal="right"/>
      <protection locked="0"/>
    </xf>
    <xf numFmtId="4" fontId="27" fillId="0" borderId="5" xfId="0" applyNumberFormat="1" applyFont="1" applyBorder="1" applyAlignment="1" applyProtection="1">
      <alignment horizontal="right"/>
      <protection locked="0"/>
    </xf>
    <xf numFmtId="4" fontId="23" fillId="2" borderId="0" xfId="0" applyNumberFormat="1" applyFont="1" applyFill="1" applyAlignment="1" applyProtection="1">
      <alignment horizontal="right" vertical="top"/>
    </xf>
    <xf numFmtId="4" fontId="23" fillId="2" borderId="0" xfId="0" applyNumberFormat="1" applyFont="1" applyFill="1" applyAlignment="1" applyProtection="1">
      <alignment horizontal="justify" vertical="top"/>
      <protection locked="0"/>
    </xf>
    <xf numFmtId="4" fontId="23" fillId="2" borderId="0" xfId="0" applyNumberFormat="1" applyFont="1" applyFill="1" applyAlignment="1" applyProtection="1">
      <alignment horizontal="justify" vertical="top"/>
    </xf>
    <xf numFmtId="4" fontId="6" fillId="2" borderId="0" xfId="0" applyNumberFormat="1" applyFont="1" applyFill="1" applyAlignment="1" applyProtection="1">
      <alignment horizontal="right"/>
      <protection locked="0"/>
    </xf>
    <xf numFmtId="4" fontId="6" fillId="0" borderId="0" xfId="0" applyNumberFormat="1" applyFont="1" applyAlignment="1" applyProtection="1">
      <alignment horizontal="right"/>
      <protection locked="0"/>
    </xf>
    <xf numFmtId="4" fontId="4" fillId="0" borderId="0" xfId="3" applyNumberFormat="1" applyFont="1" applyBorder="1" applyAlignment="1" applyProtection="1">
      <alignment horizontal="justify" wrapText="1"/>
      <protection locked="0"/>
    </xf>
    <xf numFmtId="4" fontId="4" fillId="0" borderId="0" xfId="3" applyNumberFormat="1" applyFont="1" applyFill="1" applyBorder="1" applyAlignment="1" applyProtection="1">
      <alignment horizontal="justify" wrapText="1"/>
    </xf>
    <xf numFmtId="4" fontId="6" fillId="0" borderId="0" xfId="3" applyNumberFormat="1" applyFont="1" applyFill="1" applyAlignment="1" applyProtection="1"/>
    <xf numFmtId="4" fontId="4" fillId="0" borderId="4" xfId="0" applyNumberFormat="1" applyFont="1" applyBorder="1" applyAlignment="1" applyProtection="1">
      <alignment horizontal="right"/>
    </xf>
    <xf numFmtId="4" fontId="4" fillId="2" borderId="0" xfId="0" applyNumberFormat="1" applyFont="1" applyFill="1" applyBorder="1" applyAlignment="1" applyProtection="1">
      <alignment horizontal="right" wrapText="1"/>
      <protection locked="0"/>
    </xf>
    <xf numFmtId="4" fontId="4" fillId="0" borderId="5" xfId="0" applyNumberFormat="1" applyFont="1" applyBorder="1" applyAlignment="1" applyProtection="1">
      <alignment horizontal="right"/>
    </xf>
    <xf numFmtId="49" fontId="3" fillId="0" borderId="2" xfId="0" applyNumberFormat="1" applyFont="1" applyBorder="1" applyAlignment="1" applyProtection="1">
      <alignment horizontal="center" vertical="top" wrapText="1"/>
    </xf>
    <xf numFmtId="0" fontId="3" fillId="0" borderId="0" xfId="0" applyFont="1" applyProtection="1">
      <protection locked="0"/>
    </xf>
    <xf numFmtId="0" fontId="3" fillId="0" borderId="1" xfId="0" applyFont="1" applyBorder="1" applyAlignment="1" applyProtection="1">
      <alignment horizontal="center" wrapText="1"/>
    </xf>
    <xf numFmtId="4" fontId="4" fillId="0" borderId="1" xfId="0" applyNumberFormat="1" applyFont="1" applyBorder="1" applyAlignment="1" applyProtection="1">
      <alignment vertical="top" wrapText="1"/>
    </xf>
    <xf numFmtId="4" fontId="3" fillId="0" borderId="0" xfId="0" applyNumberFormat="1" applyFont="1" applyProtection="1"/>
    <xf numFmtId="4" fontId="7" fillId="0" borderId="0" xfId="66" applyNumberFormat="1" applyFont="1" applyFill="1" applyProtection="1">
      <protection locked="0"/>
    </xf>
    <xf numFmtId="4" fontId="3" fillId="0" borderId="30" xfId="67" applyNumberFormat="1" applyFont="1" applyFill="1" applyBorder="1" applyAlignment="1" applyProtection="1">
      <alignment horizontal="right"/>
    </xf>
    <xf numFmtId="4" fontId="7" fillId="0" borderId="0" xfId="66" applyNumberFormat="1" applyFont="1" applyProtection="1">
      <protection locked="0"/>
    </xf>
    <xf numFmtId="4" fontId="7" fillId="0" borderId="30" xfId="66" applyNumberFormat="1" applyFont="1" applyBorder="1" applyAlignment="1">
      <alignment horizontal="right"/>
    </xf>
    <xf numFmtId="4" fontId="7" fillId="0" borderId="30" xfId="66" applyNumberFormat="1" applyFont="1" applyFill="1" applyBorder="1" applyAlignment="1">
      <alignment horizontal="right"/>
    </xf>
    <xf numFmtId="4" fontId="7" fillId="0" borderId="29" xfId="66" applyNumberFormat="1" applyFont="1" applyBorder="1" applyProtection="1">
      <protection locked="0"/>
    </xf>
    <xf numFmtId="4" fontId="7" fillId="0" borderId="33" xfId="66" applyNumberFormat="1" applyFont="1" applyBorder="1" applyAlignment="1">
      <alignment horizontal="right"/>
    </xf>
    <xf numFmtId="4" fontId="7" fillId="0" borderId="29" xfId="66" applyNumberFormat="1" applyFont="1" applyFill="1" applyBorder="1" applyProtection="1">
      <protection locked="0"/>
    </xf>
    <xf numFmtId="4" fontId="7" fillId="0" borderId="3" xfId="66" applyNumberFormat="1" applyFont="1" applyFill="1" applyBorder="1" applyProtection="1">
      <protection locked="0"/>
    </xf>
    <xf numFmtId="4" fontId="23" fillId="0" borderId="42" xfId="66" applyNumberFormat="1" applyFont="1" applyFill="1" applyBorder="1" applyAlignment="1">
      <alignment horizontal="right"/>
    </xf>
    <xf numFmtId="4" fontId="7" fillId="0" borderId="0" xfId="66" applyNumberFormat="1" applyFont="1" applyFill="1" applyBorder="1" applyProtection="1">
      <protection locked="0"/>
    </xf>
    <xf numFmtId="4" fontId="7" fillId="0" borderId="22" xfId="66" applyNumberFormat="1" applyFont="1" applyFill="1" applyBorder="1" applyProtection="1">
      <protection locked="0"/>
    </xf>
    <xf numFmtId="4" fontId="7" fillId="0" borderId="44" xfId="66" applyNumberFormat="1" applyFont="1" applyFill="1" applyBorder="1"/>
    <xf numFmtId="4" fontId="85" fillId="0" borderId="47" xfId="66" applyNumberFormat="1" applyBorder="1"/>
    <xf numFmtId="4" fontId="85" fillId="0" borderId="48" xfId="66" applyNumberFormat="1" applyBorder="1"/>
    <xf numFmtId="4" fontId="89" fillId="0" borderId="52" xfId="66" applyNumberFormat="1" applyFont="1" applyBorder="1"/>
    <xf numFmtId="4" fontId="3" fillId="0" borderId="1" xfId="64" applyNumberFormat="1" applyFont="1" applyBorder="1" applyAlignment="1" applyProtection="1">
      <alignment horizontal="right"/>
      <protection locked="0"/>
    </xf>
    <xf numFmtId="4" fontId="3" fillId="0" borderId="1" xfId="64" applyNumberFormat="1" applyFont="1" applyBorder="1" applyAlignment="1" applyProtection="1">
      <alignment horizontal="right"/>
    </xf>
    <xf numFmtId="0" fontId="3" fillId="0" borderId="0" xfId="0" applyFont="1" applyBorder="1" applyAlignment="1" applyProtection="1">
      <alignment horizontal="right" vertical="top"/>
    </xf>
    <xf numFmtId="0" fontId="0" fillId="0" borderId="0" xfId="0" applyBorder="1" applyAlignment="1" applyProtection="1">
      <alignment horizontal="right" vertical="top"/>
    </xf>
    <xf numFmtId="0" fontId="0" fillId="0" borderId="1" xfId="0" applyBorder="1" applyAlignment="1" applyProtection="1">
      <alignment horizontal="right" vertical="top"/>
    </xf>
    <xf numFmtId="0" fontId="7" fillId="0" borderId="4" xfId="0" applyNumberFormat="1" applyFont="1" applyFill="1" applyBorder="1" applyAlignment="1" applyProtection="1">
      <alignment horizontal="left" vertical="top" wrapText="1"/>
    </xf>
    <xf numFmtId="0" fontId="6" fillId="27" borderId="4" xfId="0" applyFont="1" applyFill="1" applyBorder="1" applyAlignment="1" applyProtection="1">
      <alignment horizontal="left" vertical="top"/>
    </xf>
    <xf numFmtId="0" fontId="6" fillId="28" borderId="0" xfId="0" applyFont="1" applyFill="1" applyBorder="1" applyAlignment="1" applyProtection="1">
      <alignment horizontal="left" vertical="top"/>
    </xf>
    <xf numFmtId="0" fontId="7" fillId="0" borderId="0" xfId="0" applyNumberFormat="1" applyFont="1" applyFill="1" applyBorder="1" applyAlignment="1" applyProtection="1">
      <alignment horizontal="left" vertical="top" wrapText="1"/>
    </xf>
    <xf numFmtId="0" fontId="6" fillId="28" borderId="2" xfId="0" applyFont="1" applyFill="1" applyBorder="1" applyAlignment="1" applyProtection="1">
      <alignment horizontal="left" vertical="top"/>
    </xf>
    <xf numFmtId="0" fontId="6" fillId="28" borderId="0" xfId="0" applyFont="1" applyFill="1" applyAlignment="1" applyProtection="1">
      <alignment horizontal="left" vertical="top"/>
    </xf>
    <xf numFmtId="0" fontId="6" fillId="28" borderId="0" xfId="0" applyFont="1" applyFill="1" applyAlignment="1" applyProtection="1">
      <alignment horizontal="left"/>
    </xf>
    <xf numFmtId="0" fontId="6" fillId="0" borderId="0" xfId="0" applyFont="1" applyAlignment="1">
      <alignment horizontal="left"/>
    </xf>
    <xf numFmtId="0" fontId="6" fillId="30" borderId="1" xfId="0" applyFont="1" applyFill="1" applyBorder="1" applyAlignment="1" applyProtection="1">
      <alignment horizontal="left" vertical="top"/>
    </xf>
    <xf numFmtId="0" fontId="6" fillId="0" borderId="0" xfId="0" applyFont="1" applyBorder="1" applyAlignment="1">
      <alignment horizontal="left"/>
    </xf>
    <xf numFmtId="0" fontId="3" fillId="0" borderId="1" xfId="0" applyFont="1" applyBorder="1" applyAlignment="1" applyProtection="1">
      <alignment horizontal="right" vertical="top"/>
    </xf>
    <xf numFmtId="0" fontId="3" fillId="0" borderId="2" xfId="0" applyFont="1" applyBorder="1" applyAlignment="1" applyProtection="1">
      <alignment horizontal="right" vertical="top"/>
    </xf>
    <xf numFmtId="0" fontId="3" fillId="0" borderId="0" xfId="0" applyFont="1" applyAlignment="1" applyProtection="1">
      <alignment horizontal="right" vertical="top"/>
    </xf>
    <xf numFmtId="0" fontId="6" fillId="0" borderId="0" xfId="0" applyFont="1" applyAlignment="1" applyProtection="1">
      <alignment horizontal="left" vertical="top"/>
    </xf>
    <xf numFmtId="0" fontId="7" fillId="0" borderId="0" xfId="0" applyNumberFormat="1" applyFont="1" applyFill="1" applyBorder="1" applyAlignment="1">
      <alignment vertical="center" wrapText="1"/>
    </xf>
    <xf numFmtId="0" fontId="6" fillId="28" borderId="0" xfId="0" applyFont="1" applyFill="1" applyBorder="1" applyAlignment="1">
      <alignment horizontal="left" vertical="top"/>
    </xf>
    <xf numFmtId="0" fontId="7" fillId="0" borderId="4" xfId="0" applyNumberFormat="1" applyFont="1" applyFill="1" applyBorder="1" applyAlignment="1">
      <alignment vertical="center" wrapText="1"/>
    </xf>
    <xf numFmtId="49" fontId="3" fillId="0" borderId="0" xfId="0" applyNumberFormat="1" applyFont="1" applyFill="1" applyBorder="1" applyAlignment="1" applyProtection="1">
      <alignment horizontal="center" vertical="top" wrapText="1"/>
    </xf>
    <xf numFmtId="49" fontId="3" fillId="0" borderId="1" xfId="0" applyNumberFormat="1" applyFont="1" applyFill="1" applyBorder="1" applyAlignment="1" applyProtection="1">
      <alignment horizontal="center" vertical="top" wrapText="1"/>
    </xf>
    <xf numFmtId="0" fontId="7" fillId="0" borderId="0"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6" fillId="2" borderId="0" xfId="0" applyFont="1" applyFill="1" applyBorder="1" applyAlignment="1">
      <alignment horizontal="justify" vertical="top" wrapText="1"/>
    </xf>
    <xf numFmtId="0" fontId="6" fillId="2" borderId="0" xfId="0" applyFont="1" applyFill="1" applyBorder="1" applyAlignment="1" applyProtection="1">
      <alignment vertical="top" wrapText="1"/>
    </xf>
    <xf numFmtId="0" fontId="3" fillId="2" borderId="0" xfId="0" applyFont="1" applyFill="1" applyBorder="1" applyAlignment="1" applyProtection="1">
      <alignment vertical="top" wrapText="1"/>
    </xf>
    <xf numFmtId="0" fontId="3" fillId="0" borderId="0" xfId="0" applyFont="1" applyBorder="1" applyAlignment="1" applyProtection="1">
      <alignment horizontal="center" vertical="top"/>
    </xf>
    <xf numFmtId="0" fontId="3" fillId="0" borderId="1" xfId="0" applyFont="1" applyBorder="1" applyAlignment="1" applyProtection="1">
      <alignment horizontal="center" vertical="top"/>
    </xf>
    <xf numFmtId="0" fontId="6" fillId="0" borderId="0" xfId="0" applyFont="1" applyFill="1" applyBorder="1" applyAlignment="1">
      <alignment horizontal="justify" vertical="top" wrapText="1"/>
    </xf>
    <xf numFmtId="49" fontId="3" fillId="0" borderId="2" xfId="0" applyNumberFormat="1"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3" fillId="0" borderId="2" xfId="0"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xf>
    <xf numFmtId="0" fontId="6" fillId="2" borderId="0" xfId="0" applyFont="1" applyFill="1" applyBorder="1" applyAlignment="1" applyProtection="1">
      <alignment horizontal="justify" vertical="top" wrapText="1"/>
    </xf>
    <xf numFmtId="0" fontId="6" fillId="2" borderId="4" xfId="0" applyFont="1" applyFill="1" applyBorder="1" applyAlignment="1" applyProtection="1">
      <alignment horizontal="justify" vertical="top" wrapText="1"/>
    </xf>
    <xf numFmtId="4" fontId="6" fillId="2" borderId="4"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top"/>
    </xf>
    <xf numFmtId="0" fontId="3" fillId="0" borderId="1" xfId="0" applyFont="1" applyFill="1" applyBorder="1" applyAlignment="1" applyProtection="1">
      <alignment horizontal="center" vertical="top"/>
    </xf>
    <xf numFmtId="0" fontId="0" fillId="0" borderId="2" xfId="0" applyFill="1" applyBorder="1" applyAlignment="1" applyProtection="1">
      <alignment horizontal="center" vertical="top"/>
    </xf>
    <xf numFmtId="0" fontId="0" fillId="0" borderId="0" xfId="0" applyFill="1" applyBorder="1" applyAlignment="1" applyProtection="1">
      <alignment horizontal="center" vertical="top"/>
    </xf>
    <xf numFmtId="4" fontId="6" fillId="0" borderId="0" xfId="0" applyNumberFormat="1" applyFont="1" applyFill="1" applyBorder="1" applyAlignment="1" applyProtection="1">
      <alignment horizontal="right" vertical="top"/>
    </xf>
    <xf numFmtId="0" fontId="4" fillId="0" borderId="0" xfId="15" applyNumberFormat="1" applyFont="1" applyFill="1" applyBorder="1" applyAlignment="1" applyProtection="1">
      <alignment horizontal="left" vertical="top" wrapText="1"/>
      <protection locked="0"/>
    </xf>
    <xf numFmtId="0" fontId="6" fillId="0" borderId="0" xfId="15" applyNumberFormat="1" applyFont="1" applyFill="1" applyBorder="1" applyAlignment="1" applyProtection="1">
      <alignment horizontal="left" vertical="top" wrapText="1"/>
      <protection locked="0"/>
    </xf>
    <xf numFmtId="0" fontId="11" fillId="0" borderId="0" xfId="0" applyNumberFormat="1" applyFont="1" applyFill="1" applyAlignment="1">
      <alignment horizontal="justify" vertical="top" wrapText="1"/>
    </xf>
    <xf numFmtId="49" fontId="11" fillId="0" borderId="0" xfId="0" applyNumberFormat="1" applyFont="1" applyFill="1" applyAlignment="1">
      <alignment horizontal="justify" vertical="top" wrapText="1"/>
    </xf>
    <xf numFmtId="49" fontId="4" fillId="0" borderId="0" xfId="0" applyNumberFormat="1" applyFont="1" applyBorder="1" applyAlignment="1" applyProtection="1">
      <alignment horizontal="center" vertical="top" wrapText="1"/>
    </xf>
    <xf numFmtId="0" fontId="4" fillId="0" borderId="0" xfId="0" applyFont="1" applyBorder="1" applyAlignment="1" applyProtection="1">
      <alignment horizontal="left" vertical="top" wrapText="1"/>
    </xf>
    <xf numFmtId="0" fontId="4" fillId="0" borderId="0" xfId="0" applyFont="1" applyBorder="1" applyAlignment="1" applyProtection="1">
      <alignment horizontal="center" wrapText="1"/>
    </xf>
    <xf numFmtId="2" fontId="4" fillId="0" borderId="0" xfId="0" applyNumberFormat="1" applyFont="1" applyBorder="1" applyAlignment="1" applyProtection="1">
      <alignment wrapText="1"/>
    </xf>
    <xf numFmtId="0" fontId="12"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wrapText="1"/>
      <protection locked="0"/>
    </xf>
    <xf numFmtId="0" fontId="4" fillId="0" borderId="0" xfId="0" applyFont="1" applyBorder="1" applyAlignment="1" applyProtection="1">
      <alignment vertical="top" wrapText="1"/>
      <protection locked="0"/>
    </xf>
    <xf numFmtId="2" fontId="4" fillId="0" borderId="0" xfId="0" applyNumberFormat="1" applyFont="1" applyBorder="1" applyAlignment="1" applyProtection="1">
      <alignment vertical="top" wrapText="1"/>
    </xf>
    <xf numFmtId="0" fontId="4" fillId="4" borderId="0" xfId="0" applyFont="1" applyFill="1" applyBorder="1" applyAlignment="1" applyProtection="1">
      <alignment horizontal="center" wrapText="1"/>
      <protection locked="0"/>
    </xf>
    <xf numFmtId="2" fontId="4" fillId="4" borderId="0" xfId="0" applyNumberFormat="1" applyFont="1" applyFill="1" applyBorder="1" applyAlignment="1" applyProtection="1">
      <alignment wrapText="1"/>
      <protection locked="0"/>
    </xf>
    <xf numFmtId="0" fontId="4" fillId="4" borderId="0" xfId="0" applyFont="1" applyFill="1" applyBorder="1" applyAlignment="1" applyProtection="1">
      <alignment vertical="top" wrapText="1"/>
      <protection locked="0"/>
    </xf>
    <xf numFmtId="2" fontId="4" fillId="4" borderId="0" xfId="0" applyNumberFormat="1" applyFont="1" applyFill="1" applyBorder="1" applyAlignment="1" applyProtection="1">
      <alignment vertical="top" wrapText="1"/>
      <protection locked="0"/>
    </xf>
    <xf numFmtId="49" fontId="8" fillId="0" borderId="0" xfId="0" applyNumberFormat="1" applyFont="1" applyFill="1" applyBorder="1" applyAlignment="1">
      <alignment horizontal="left" vertical="top"/>
    </xf>
    <xf numFmtId="0" fontId="4" fillId="0" borderId="0" xfId="0" applyNumberFormat="1" applyFont="1" applyFill="1" applyBorder="1" applyAlignment="1">
      <alignment vertical="top" wrapText="1"/>
    </xf>
    <xf numFmtId="49" fontId="8" fillId="0" borderId="0" xfId="0" applyNumberFormat="1" applyFont="1" applyFill="1" applyBorder="1" applyAlignment="1">
      <alignment horizontal="left" vertical="top" wrapText="1"/>
    </xf>
    <xf numFmtId="49" fontId="4" fillId="0" borderId="2" xfId="0" applyNumberFormat="1" applyFont="1" applyBorder="1" applyAlignment="1" applyProtection="1">
      <alignment horizontal="center" vertical="top" wrapText="1"/>
    </xf>
    <xf numFmtId="49" fontId="4" fillId="0" borderId="1" xfId="0" applyNumberFormat="1" applyFont="1" applyBorder="1" applyAlignment="1" applyProtection="1">
      <alignment horizontal="center" vertical="top" wrapText="1"/>
    </xf>
    <xf numFmtId="0" fontId="4" fillId="3" borderId="0" xfId="0" applyFont="1" applyFill="1" applyBorder="1" applyAlignment="1">
      <alignment horizontal="center" wrapText="1"/>
    </xf>
    <xf numFmtId="2" fontId="4" fillId="3" borderId="0" xfId="0" applyNumberFormat="1" applyFont="1" applyFill="1" applyBorder="1" applyAlignment="1">
      <alignment horizontal="right" wrapText="1"/>
    </xf>
    <xf numFmtId="2" fontId="4" fillId="3" borderId="0" xfId="0" applyNumberFormat="1" applyFont="1" applyFill="1" applyBorder="1" applyAlignment="1">
      <alignment vertical="top" wrapText="1"/>
    </xf>
    <xf numFmtId="0" fontId="6" fillId="3" borderId="0" xfId="0" applyFont="1" applyFill="1" applyBorder="1" applyAlignment="1">
      <alignment horizontal="justify" vertical="top" wrapText="1"/>
    </xf>
    <xf numFmtId="0" fontId="4" fillId="0" borderId="2" xfId="0" applyFont="1" applyFill="1" applyBorder="1" applyAlignment="1" applyProtection="1">
      <alignment horizontal="left" vertical="top" wrapText="1"/>
    </xf>
    <xf numFmtId="0" fontId="0" fillId="0" borderId="1" xfId="0" applyBorder="1" applyProtection="1"/>
    <xf numFmtId="0" fontId="8" fillId="0" borderId="0" xfId="0" applyNumberFormat="1" applyFont="1" applyFill="1" applyBorder="1" applyAlignment="1">
      <alignment vertical="top"/>
    </xf>
    <xf numFmtId="0" fontId="4" fillId="0" borderId="0" xfId="12" applyNumberFormat="1" applyFont="1" applyFill="1" applyBorder="1" applyAlignment="1">
      <alignment vertical="top" wrapText="1"/>
    </xf>
    <xf numFmtId="166" fontId="4" fillId="0" borderId="0" xfId="15" applyNumberFormat="1" applyFont="1" applyFill="1" applyBorder="1" applyAlignment="1" applyProtection="1">
      <alignment horizontal="left" wrapText="1"/>
      <protection locked="0"/>
    </xf>
    <xf numFmtId="49" fontId="4" fillId="0" borderId="0" xfId="15" applyNumberFormat="1" applyFont="1" applyFill="1" applyBorder="1" applyAlignment="1" applyProtection="1">
      <alignment horizontal="left" vertical="top" wrapText="1"/>
      <protection locked="0"/>
    </xf>
    <xf numFmtId="0" fontId="6" fillId="3" borderId="0" xfId="0" applyFont="1" applyFill="1" applyBorder="1" applyAlignment="1" applyProtection="1">
      <alignment horizontal="justify" vertical="top" wrapText="1"/>
    </xf>
    <xf numFmtId="0" fontId="4" fillId="3" borderId="0" xfId="0" applyFont="1" applyFill="1" applyBorder="1" applyAlignment="1" applyProtection="1">
      <alignment horizontal="center" wrapText="1"/>
    </xf>
    <xf numFmtId="2" fontId="4" fillId="3" borderId="0" xfId="0" applyNumberFormat="1" applyFont="1" applyFill="1" applyBorder="1" applyAlignment="1" applyProtection="1">
      <alignment horizontal="right" wrapText="1"/>
    </xf>
    <xf numFmtId="0" fontId="12" fillId="0" borderId="0" xfId="0" applyFont="1" applyAlignment="1" applyProtection="1">
      <alignment horizontal="justify"/>
    </xf>
    <xf numFmtId="0" fontId="23" fillId="3" borderId="0" xfId="0" applyFont="1" applyFill="1" applyBorder="1" applyAlignment="1">
      <alignment horizontal="left" vertical="top" wrapText="1"/>
    </xf>
    <xf numFmtId="0" fontId="40" fillId="0" borderId="2" xfId="0" applyFont="1" applyBorder="1" applyAlignment="1" applyProtection="1">
      <alignment horizontal="justify" vertical="center"/>
    </xf>
    <xf numFmtId="0" fontId="40" fillId="4" borderId="4" xfId="0" applyFont="1" applyFill="1" applyBorder="1" applyAlignment="1" applyProtection="1">
      <alignment horizontal="justify" vertical="center"/>
    </xf>
    <xf numFmtId="0" fontId="7" fillId="0" borderId="0" xfId="0" applyNumberFormat="1" applyFont="1" applyFill="1" applyBorder="1" applyAlignment="1">
      <alignment horizontal="left" vertical="top" wrapText="1"/>
    </xf>
    <xf numFmtId="0" fontId="23" fillId="3" borderId="0" xfId="0" applyFont="1" applyFill="1" applyBorder="1" applyAlignment="1">
      <alignment horizontal="left" vertical="top"/>
    </xf>
    <xf numFmtId="0" fontId="7" fillId="0" borderId="4" xfId="0" applyNumberFormat="1" applyFont="1" applyFill="1" applyBorder="1" applyAlignment="1">
      <alignment horizontal="left" vertical="top" wrapText="1"/>
    </xf>
    <xf numFmtId="0" fontId="6" fillId="3" borderId="0" xfId="0" applyFont="1" applyFill="1" applyBorder="1" applyAlignment="1" applyProtection="1">
      <alignment vertical="top" wrapText="1"/>
    </xf>
    <xf numFmtId="0" fontId="20" fillId="0" borderId="0" xfId="0" applyFont="1" applyAlignment="1" applyProtection="1">
      <alignment wrapText="1"/>
    </xf>
    <xf numFmtId="0" fontId="4" fillId="0" borderId="0" xfId="0" applyFont="1" applyBorder="1" applyAlignment="1" applyProtection="1">
      <alignment vertical="top" wrapText="1"/>
    </xf>
    <xf numFmtId="2" fontId="4" fillId="0" borderId="0" xfId="0" applyNumberFormat="1" applyFont="1" applyBorder="1" applyAlignment="1" applyProtection="1">
      <alignment horizontal="right" wrapText="1"/>
    </xf>
    <xf numFmtId="2" fontId="4" fillId="3" borderId="0" xfId="0" applyNumberFormat="1" applyFont="1" applyFill="1" applyBorder="1" applyAlignment="1" applyProtection="1">
      <alignment vertical="top" wrapText="1"/>
      <protection locked="0"/>
    </xf>
    <xf numFmtId="2" fontId="4" fillId="0" borderId="0" xfId="0" applyNumberFormat="1" applyFont="1" applyBorder="1" applyAlignment="1" applyProtection="1">
      <alignment vertical="top" wrapText="1"/>
      <protection locked="0"/>
    </xf>
    <xf numFmtId="49" fontId="23" fillId="0" borderId="0" xfId="65" applyNumberFormat="1" applyFont="1" applyBorder="1" applyAlignment="1">
      <alignment horizontal="left" vertical="top" wrapText="1"/>
    </xf>
  </cellXfs>
  <cellStyles count="68">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42" xr:uid="{00000000-0005-0000-0000-000018000000}"/>
    <cellStyle name="Calculation 2" xfId="43" xr:uid="{00000000-0005-0000-0000-000019000000}"/>
    <cellStyle name="Check Cell 2" xfId="44" xr:uid="{00000000-0005-0000-0000-00001A000000}"/>
    <cellStyle name="Comma 2" xfId="66" xr:uid="{5EDFD8A1-1775-4716-BF6C-9D4A7A0137A1}"/>
    <cellStyle name="Comma 2 2 2" xfId="1" xr:uid="{00000000-0005-0000-0000-00001B000000}"/>
    <cellStyle name="Comma 2 2 4 2" xfId="2" xr:uid="{00000000-0005-0000-0000-00001C000000}"/>
    <cellStyle name="Explanatory Text 2" xfId="45" xr:uid="{00000000-0005-0000-0000-00001E000000}"/>
    <cellStyle name="Good 2" xfId="46" xr:uid="{00000000-0005-0000-0000-00001F000000}"/>
    <cellStyle name="Heading 1 2" xfId="47" xr:uid="{00000000-0005-0000-0000-000020000000}"/>
    <cellStyle name="Heading 2 2" xfId="48" xr:uid="{00000000-0005-0000-0000-000021000000}"/>
    <cellStyle name="Heading 3 2" xfId="49" xr:uid="{00000000-0005-0000-0000-000022000000}"/>
    <cellStyle name="Heading 4 2" xfId="50" xr:uid="{00000000-0005-0000-0000-000023000000}"/>
    <cellStyle name="Input 2" xfId="51" xr:uid="{00000000-0005-0000-0000-000024000000}"/>
    <cellStyle name="Linked Cell 2" xfId="52" xr:uid="{00000000-0005-0000-0000-000025000000}"/>
    <cellStyle name="Neutral 2" xfId="53" xr:uid="{00000000-0005-0000-0000-000026000000}"/>
    <cellStyle name="Normal 10 2 2 2" xfId="4" xr:uid="{00000000-0005-0000-0000-000028000000}"/>
    <cellStyle name="Normal 10 2 2 2 2" xfId="64" xr:uid="{0DB23448-75EA-4BA9-8B5A-0F5D63B98183}"/>
    <cellStyle name="Normal 2" xfId="5" xr:uid="{00000000-0005-0000-0000-000029000000}"/>
    <cellStyle name="Normal 2 2" xfId="67" xr:uid="{23FCA1CB-EFE0-4328-A0AD-03D1E1BACD2C}"/>
    <cellStyle name="Normal 2 2 2 2" xfId="6" xr:uid="{00000000-0005-0000-0000-00002A000000}"/>
    <cellStyle name="Normal 2 6" xfId="7" xr:uid="{00000000-0005-0000-0000-00002B000000}"/>
    <cellStyle name="Normal 2 6 2" xfId="8" xr:uid="{00000000-0005-0000-0000-00002C000000}"/>
    <cellStyle name="Normal 3" xfId="54" xr:uid="{00000000-0005-0000-0000-00002D000000}"/>
    <cellStyle name="Normal 4" xfId="55" xr:uid="{00000000-0005-0000-0000-00002E000000}"/>
    <cellStyle name="Normal 5" xfId="9" xr:uid="{00000000-0005-0000-0000-00002F000000}"/>
    <cellStyle name="Normal 5 2" xfId="56" xr:uid="{00000000-0005-0000-0000-000030000000}"/>
    <cellStyle name="Normal 6" xfId="65" xr:uid="{19434262-163D-4C9F-92CE-39FEF76D9287}"/>
    <cellStyle name="Normal 7" xfId="57" xr:uid="{00000000-0005-0000-0000-000031000000}"/>
    <cellStyle name="Normal 8" xfId="10" xr:uid="{00000000-0005-0000-0000-000032000000}"/>
    <cellStyle name="Normal 9 2" xfId="11" xr:uid="{00000000-0005-0000-0000-000033000000}"/>
    <cellStyle name="Normal_Opći uvjeti_arm.celik" xfId="12" xr:uid="{00000000-0005-0000-0000-000034000000}"/>
    <cellStyle name="Normal_Sheet1" xfId="13" xr:uid="{00000000-0005-0000-0000-000035000000}"/>
    <cellStyle name="Normal_TROSKOVNIK-revizija2" xfId="14" xr:uid="{00000000-0005-0000-0000-000036000000}"/>
    <cellStyle name="Normal_TROŠKOVNIK - KAM - ŽUTO" xfId="15" xr:uid="{00000000-0005-0000-0000-000037000000}"/>
    <cellStyle name="Normalno" xfId="0" builtinId="0"/>
    <cellStyle name="Note 2" xfId="58" xr:uid="{00000000-0005-0000-0000-000038000000}"/>
    <cellStyle name="Output 2" xfId="59" xr:uid="{00000000-0005-0000-0000-000039000000}"/>
    <cellStyle name="Percent 2" xfId="60" xr:uid="{00000000-0005-0000-0000-00003B000000}"/>
    <cellStyle name="Postotak" xfId="16" builtinId="5"/>
    <cellStyle name="Stil 1" xfId="17" xr:uid="{00000000-0005-0000-0000-00003C000000}"/>
    <cellStyle name="Title 2" xfId="61" xr:uid="{00000000-0005-0000-0000-00003D000000}"/>
    <cellStyle name="Total 2" xfId="62" xr:uid="{00000000-0005-0000-0000-00003E000000}"/>
    <cellStyle name="Valuta" xfId="3" builtinId="4"/>
    <cellStyle name="Warning Text 2" xfId="63"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28575</xdr:rowOff>
    </xdr:from>
    <xdr:to>
      <xdr:col>4</xdr:col>
      <xdr:colOff>0</xdr:colOff>
      <xdr:row>0</xdr:row>
      <xdr:rowOff>104775</xdr:rowOff>
    </xdr:to>
    <xdr:sp macro="" textlink="">
      <xdr:nvSpPr>
        <xdr:cNvPr id="2" name="Rectangle 1">
          <a:extLst>
            <a:ext uri="{FF2B5EF4-FFF2-40B4-BE49-F238E27FC236}">
              <a16:creationId xmlns:a16="http://schemas.microsoft.com/office/drawing/2014/main" id="{25F609F2-3375-4AD8-B8C6-866A91E10639}"/>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3" name="Rectangle 2">
          <a:extLst>
            <a:ext uri="{FF2B5EF4-FFF2-40B4-BE49-F238E27FC236}">
              <a16:creationId xmlns:a16="http://schemas.microsoft.com/office/drawing/2014/main" id="{ACD62C5B-BF91-439C-8333-74BED1732616}"/>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 name="Rectangle 3">
          <a:extLst>
            <a:ext uri="{FF2B5EF4-FFF2-40B4-BE49-F238E27FC236}">
              <a16:creationId xmlns:a16="http://schemas.microsoft.com/office/drawing/2014/main" id="{1E513427-B4EC-4B35-AC66-F14C17F7F6EA}"/>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 name="Rectangle 4">
          <a:extLst>
            <a:ext uri="{FF2B5EF4-FFF2-40B4-BE49-F238E27FC236}">
              <a16:creationId xmlns:a16="http://schemas.microsoft.com/office/drawing/2014/main" id="{E8CF8065-9BCA-49C0-B8B5-AF48DD66A2AB}"/>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 name="Rectangle 5">
          <a:extLst>
            <a:ext uri="{FF2B5EF4-FFF2-40B4-BE49-F238E27FC236}">
              <a16:creationId xmlns:a16="http://schemas.microsoft.com/office/drawing/2014/main" id="{F79CBF6C-9C05-4011-B88F-F40589400266}"/>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 name="Rectangle 6">
          <a:extLst>
            <a:ext uri="{FF2B5EF4-FFF2-40B4-BE49-F238E27FC236}">
              <a16:creationId xmlns:a16="http://schemas.microsoft.com/office/drawing/2014/main" id="{B5E2C4D6-DD4F-4FD2-8F8C-AC72DBC03531}"/>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8" name="Rectangle 7">
          <a:extLst>
            <a:ext uri="{FF2B5EF4-FFF2-40B4-BE49-F238E27FC236}">
              <a16:creationId xmlns:a16="http://schemas.microsoft.com/office/drawing/2014/main" id="{F3A8909E-5E44-4251-9B0F-0220BBE35FA5}"/>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 name="Rectangle 8">
          <a:extLst>
            <a:ext uri="{FF2B5EF4-FFF2-40B4-BE49-F238E27FC236}">
              <a16:creationId xmlns:a16="http://schemas.microsoft.com/office/drawing/2014/main" id="{88065D74-F34C-4C40-9A0D-E271CE2700C1}"/>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0" name="Rectangle 9">
          <a:extLst>
            <a:ext uri="{FF2B5EF4-FFF2-40B4-BE49-F238E27FC236}">
              <a16:creationId xmlns:a16="http://schemas.microsoft.com/office/drawing/2014/main" id="{63EAE24A-E0D4-4EB6-8D6E-77C4BF6B8D3A}"/>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1" name="Rectangle 10">
          <a:extLst>
            <a:ext uri="{FF2B5EF4-FFF2-40B4-BE49-F238E27FC236}">
              <a16:creationId xmlns:a16="http://schemas.microsoft.com/office/drawing/2014/main" id="{6901A5BC-7446-45A2-A951-CAAD1416A4E9}"/>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2" name="Rectangle 11">
          <a:extLst>
            <a:ext uri="{FF2B5EF4-FFF2-40B4-BE49-F238E27FC236}">
              <a16:creationId xmlns:a16="http://schemas.microsoft.com/office/drawing/2014/main" id="{409CE97B-369E-451F-B0AF-69FFEFFC346B}"/>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3" name="Rectangle 12">
          <a:extLst>
            <a:ext uri="{FF2B5EF4-FFF2-40B4-BE49-F238E27FC236}">
              <a16:creationId xmlns:a16="http://schemas.microsoft.com/office/drawing/2014/main" id="{929651F1-016D-4E58-9195-EBF1EA7E8CE6}"/>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4" name="Rectangle 13">
          <a:extLst>
            <a:ext uri="{FF2B5EF4-FFF2-40B4-BE49-F238E27FC236}">
              <a16:creationId xmlns:a16="http://schemas.microsoft.com/office/drawing/2014/main" id="{47432B8A-AEE0-4007-BE30-8B09BB53DCE6}"/>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 name="Rectangle 14">
          <a:extLst>
            <a:ext uri="{FF2B5EF4-FFF2-40B4-BE49-F238E27FC236}">
              <a16:creationId xmlns:a16="http://schemas.microsoft.com/office/drawing/2014/main" id="{136AFE1C-E45F-47EB-9E6D-C2F4817AAC52}"/>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 name="Rectangle 15">
          <a:extLst>
            <a:ext uri="{FF2B5EF4-FFF2-40B4-BE49-F238E27FC236}">
              <a16:creationId xmlns:a16="http://schemas.microsoft.com/office/drawing/2014/main" id="{42F86ED8-F940-4DAF-B123-4BAAEB3FC905}"/>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7" name="Rectangle 16">
          <a:extLst>
            <a:ext uri="{FF2B5EF4-FFF2-40B4-BE49-F238E27FC236}">
              <a16:creationId xmlns:a16="http://schemas.microsoft.com/office/drawing/2014/main" id="{8926D411-EDDB-4A3B-B232-FA84F9384F4A}"/>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8" name="Rectangle 17">
          <a:extLst>
            <a:ext uri="{FF2B5EF4-FFF2-40B4-BE49-F238E27FC236}">
              <a16:creationId xmlns:a16="http://schemas.microsoft.com/office/drawing/2014/main" id="{FE7F7864-7FF5-4A83-ABDE-5193BE516FA7}"/>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 name="Rectangle 18">
          <a:extLst>
            <a:ext uri="{FF2B5EF4-FFF2-40B4-BE49-F238E27FC236}">
              <a16:creationId xmlns:a16="http://schemas.microsoft.com/office/drawing/2014/main" id="{B2FA93E9-8C3E-406A-8C74-6FE105F2D968}"/>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0" name="Rectangle 19">
          <a:extLst>
            <a:ext uri="{FF2B5EF4-FFF2-40B4-BE49-F238E27FC236}">
              <a16:creationId xmlns:a16="http://schemas.microsoft.com/office/drawing/2014/main" id="{6EDD7C65-7D55-4615-9893-377C8C7BCCBA}"/>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21" name="Rectangle 20">
          <a:extLst>
            <a:ext uri="{FF2B5EF4-FFF2-40B4-BE49-F238E27FC236}">
              <a16:creationId xmlns:a16="http://schemas.microsoft.com/office/drawing/2014/main" id="{686A3EA2-113F-4759-8FF8-C108356D67A8}"/>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2" name="Rectangle 21">
          <a:extLst>
            <a:ext uri="{FF2B5EF4-FFF2-40B4-BE49-F238E27FC236}">
              <a16:creationId xmlns:a16="http://schemas.microsoft.com/office/drawing/2014/main" id="{2304B41A-D837-4A41-BE82-FC9C115E931B}"/>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3" name="Rectangle 22">
          <a:extLst>
            <a:ext uri="{FF2B5EF4-FFF2-40B4-BE49-F238E27FC236}">
              <a16:creationId xmlns:a16="http://schemas.microsoft.com/office/drawing/2014/main" id="{74ACBFEA-43FA-4DC5-990F-589AA7D2077F}"/>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4" name="Rectangle 23">
          <a:extLst>
            <a:ext uri="{FF2B5EF4-FFF2-40B4-BE49-F238E27FC236}">
              <a16:creationId xmlns:a16="http://schemas.microsoft.com/office/drawing/2014/main" id="{99E5E8F1-F622-4AB8-945F-0A8248F508FB}"/>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5" name="Rectangle 24">
          <a:extLst>
            <a:ext uri="{FF2B5EF4-FFF2-40B4-BE49-F238E27FC236}">
              <a16:creationId xmlns:a16="http://schemas.microsoft.com/office/drawing/2014/main" id="{C7684652-581D-4684-9260-EDAEA5470DC5}"/>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6" name="Rectangle 25">
          <a:extLst>
            <a:ext uri="{FF2B5EF4-FFF2-40B4-BE49-F238E27FC236}">
              <a16:creationId xmlns:a16="http://schemas.microsoft.com/office/drawing/2014/main" id="{B5B49C49-6B03-4EDB-85C6-83635412BE7C}"/>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27" name="Rectangle 26">
          <a:extLst>
            <a:ext uri="{FF2B5EF4-FFF2-40B4-BE49-F238E27FC236}">
              <a16:creationId xmlns:a16="http://schemas.microsoft.com/office/drawing/2014/main" id="{D7127FF0-36AC-4C64-82B1-8CB81D8F0F36}"/>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28" name="Rectangle 27">
          <a:extLst>
            <a:ext uri="{FF2B5EF4-FFF2-40B4-BE49-F238E27FC236}">
              <a16:creationId xmlns:a16="http://schemas.microsoft.com/office/drawing/2014/main" id="{9B845639-32E6-47CC-97DB-8BB089C980A6}"/>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9" name="Rectangle 28">
          <a:extLst>
            <a:ext uri="{FF2B5EF4-FFF2-40B4-BE49-F238E27FC236}">
              <a16:creationId xmlns:a16="http://schemas.microsoft.com/office/drawing/2014/main" id="{505757C7-2A23-4A38-9C61-994BB1110B7E}"/>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0" name="Rectangle 29">
          <a:extLst>
            <a:ext uri="{FF2B5EF4-FFF2-40B4-BE49-F238E27FC236}">
              <a16:creationId xmlns:a16="http://schemas.microsoft.com/office/drawing/2014/main" id="{F7E7A334-5CD6-4E32-9596-54F3401C3908}"/>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1" name="Rectangle 30">
          <a:extLst>
            <a:ext uri="{FF2B5EF4-FFF2-40B4-BE49-F238E27FC236}">
              <a16:creationId xmlns:a16="http://schemas.microsoft.com/office/drawing/2014/main" id="{D47BA6EA-B399-4C32-B8B1-B8A0A5B6CD94}"/>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2" name="Rectangle 31">
          <a:extLst>
            <a:ext uri="{FF2B5EF4-FFF2-40B4-BE49-F238E27FC236}">
              <a16:creationId xmlns:a16="http://schemas.microsoft.com/office/drawing/2014/main" id="{07597747-FCC1-4F62-B9E1-9B34FE947F8E}"/>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3" name="Rectangle 32">
          <a:extLst>
            <a:ext uri="{FF2B5EF4-FFF2-40B4-BE49-F238E27FC236}">
              <a16:creationId xmlns:a16="http://schemas.microsoft.com/office/drawing/2014/main" id="{56884288-C047-4512-9B5E-4549991D2E14}"/>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34" name="Rectangle 33">
          <a:extLst>
            <a:ext uri="{FF2B5EF4-FFF2-40B4-BE49-F238E27FC236}">
              <a16:creationId xmlns:a16="http://schemas.microsoft.com/office/drawing/2014/main" id="{60F0DBE4-89EF-4D13-A857-397839E3BC60}"/>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35" name="Rectangle 34">
          <a:extLst>
            <a:ext uri="{FF2B5EF4-FFF2-40B4-BE49-F238E27FC236}">
              <a16:creationId xmlns:a16="http://schemas.microsoft.com/office/drawing/2014/main" id="{710B4EC3-3ECA-4A65-8C65-F1BD49C3537C}"/>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6" name="Rectangle 35">
          <a:extLst>
            <a:ext uri="{FF2B5EF4-FFF2-40B4-BE49-F238E27FC236}">
              <a16:creationId xmlns:a16="http://schemas.microsoft.com/office/drawing/2014/main" id="{4AAE8AED-C422-4D6C-AE37-1D7877FDE2DF}"/>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7" name="Rectangle 36">
          <a:extLst>
            <a:ext uri="{FF2B5EF4-FFF2-40B4-BE49-F238E27FC236}">
              <a16:creationId xmlns:a16="http://schemas.microsoft.com/office/drawing/2014/main" id="{011CF79C-2BE2-45ED-870B-36BE863E822A}"/>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8" name="Rectangle 37">
          <a:extLst>
            <a:ext uri="{FF2B5EF4-FFF2-40B4-BE49-F238E27FC236}">
              <a16:creationId xmlns:a16="http://schemas.microsoft.com/office/drawing/2014/main" id="{38A20315-FB4B-4064-B91C-9938421902BE}"/>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39" name="Rectangle 38">
          <a:extLst>
            <a:ext uri="{FF2B5EF4-FFF2-40B4-BE49-F238E27FC236}">
              <a16:creationId xmlns:a16="http://schemas.microsoft.com/office/drawing/2014/main" id="{9079DF3F-D1C6-4483-B86F-44D5FFC62496}"/>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0" name="Rectangle 39">
          <a:extLst>
            <a:ext uri="{FF2B5EF4-FFF2-40B4-BE49-F238E27FC236}">
              <a16:creationId xmlns:a16="http://schemas.microsoft.com/office/drawing/2014/main" id="{E4B75379-447F-4848-9989-A68B778B54E2}"/>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1" name="Rectangle 40">
          <a:extLst>
            <a:ext uri="{FF2B5EF4-FFF2-40B4-BE49-F238E27FC236}">
              <a16:creationId xmlns:a16="http://schemas.microsoft.com/office/drawing/2014/main" id="{FA0D413C-3B81-4502-A8C2-5BE80026FCD7}"/>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2" name="Rectangle 41">
          <a:extLst>
            <a:ext uri="{FF2B5EF4-FFF2-40B4-BE49-F238E27FC236}">
              <a16:creationId xmlns:a16="http://schemas.microsoft.com/office/drawing/2014/main" id="{C1EED513-C414-4AA6-B987-F3719F561AC6}"/>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3" name="Rectangle 42">
          <a:extLst>
            <a:ext uri="{FF2B5EF4-FFF2-40B4-BE49-F238E27FC236}">
              <a16:creationId xmlns:a16="http://schemas.microsoft.com/office/drawing/2014/main" id="{3209AF6B-C8FE-471C-AD83-9E0099154678}"/>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4" name="Rectangle 43">
          <a:extLst>
            <a:ext uri="{FF2B5EF4-FFF2-40B4-BE49-F238E27FC236}">
              <a16:creationId xmlns:a16="http://schemas.microsoft.com/office/drawing/2014/main" id="{9D345BB7-842C-4F00-8A91-735B99BB485D}"/>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5" name="Rectangle 44">
          <a:extLst>
            <a:ext uri="{FF2B5EF4-FFF2-40B4-BE49-F238E27FC236}">
              <a16:creationId xmlns:a16="http://schemas.microsoft.com/office/drawing/2014/main" id="{31965EE0-F38F-4193-9B5F-6F247433E582}"/>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6" name="Rectangle 45">
          <a:extLst>
            <a:ext uri="{FF2B5EF4-FFF2-40B4-BE49-F238E27FC236}">
              <a16:creationId xmlns:a16="http://schemas.microsoft.com/office/drawing/2014/main" id="{E1EAECE5-1B82-4F73-9054-DEC6BFC6B511}"/>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7" name="Rectangle 46">
          <a:extLst>
            <a:ext uri="{FF2B5EF4-FFF2-40B4-BE49-F238E27FC236}">
              <a16:creationId xmlns:a16="http://schemas.microsoft.com/office/drawing/2014/main" id="{7A034991-C287-4E17-94DE-8B472DFBEF2E}"/>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8" name="Rectangle 47">
          <a:extLst>
            <a:ext uri="{FF2B5EF4-FFF2-40B4-BE49-F238E27FC236}">
              <a16:creationId xmlns:a16="http://schemas.microsoft.com/office/drawing/2014/main" id="{943BD369-1C04-43BF-B95E-B1EB05C2FCF5}"/>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9" name="Rectangle 48">
          <a:extLst>
            <a:ext uri="{FF2B5EF4-FFF2-40B4-BE49-F238E27FC236}">
              <a16:creationId xmlns:a16="http://schemas.microsoft.com/office/drawing/2014/main" id="{6AD66FED-ECE9-4A95-B837-E8007E497A32}"/>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50" name="Rectangle 49">
          <a:extLst>
            <a:ext uri="{FF2B5EF4-FFF2-40B4-BE49-F238E27FC236}">
              <a16:creationId xmlns:a16="http://schemas.microsoft.com/office/drawing/2014/main" id="{F7E6E1DF-000D-48C9-B5BF-B00CC8F4913C}"/>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1" name="Rectangle 50">
          <a:extLst>
            <a:ext uri="{FF2B5EF4-FFF2-40B4-BE49-F238E27FC236}">
              <a16:creationId xmlns:a16="http://schemas.microsoft.com/office/drawing/2014/main" id="{C0B3ADC6-5134-4AA8-BA28-1A43EE73387E}"/>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52" name="Rectangle 51">
          <a:extLst>
            <a:ext uri="{FF2B5EF4-FFF2-40B4-BE49-F238E27FC236}">
              <a16:creationId xmlns:a16="http://schemas.microsoft.com/office/drawing/2014/main" id="{226DC8F9-670E-45E2-95EA-048884754A23}"/>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53" name="Rectangle 52">
          <a:extLst>
            <a:ext uri="{FF2B5EF4-FFF2-40B4-BE49-F238E27FC236}">
              <a16:creationId xmlns:a16="http://schemas.microsoft.com/office/drawing/2014/main" id="{EA1B33FC-E767-4152-A50C-5A5014DBB000}"/>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4" name="Rectangle 53">
          <a:extLst>
            <a:ext uri="{FF2B5EF4-FFF2-40B4-BE49-F238E27FC236}">
              <a16:creationId xmlns:a16="http://schemas.microsoft.com/office/drawing/2014/main" id="{D3697863-55BD-4F01-8AC2-0B386A836FD0}"/>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5" name="Rectangle 54">
          <a:extLst>
            <a:ext uri="{FF2B5EF4-FFF2-40B4-BE49-F238E27FC236}">
              <a16:creationId xmlns:a16="http://schemas.microsoft.com/office/drawing/2014/main" id="{4BC20E1A-CBB9-42E8-9F94-9C587AC24BB9}"/>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6" name="Rectangle 55">
          <a:extLst>
            <a:ext uri="{FF2B5EF4-FFF2-40B4-BE49-F238E27FC236}">
              <a16:creationId xmlns:a16="http://schemas.microsoft.com/office/drawing/2014/main" id="{C6D7C679-C1DA-423E-8591-D1002F94D501}"/>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7" name="Rectangle 56">
          <a:extLst>
            <a:ext uri="{FF2B5EF4-FFF2-40B4-BE49-F238E27FC236}">
              <a16:creationId xmlns:a16="http://schemas.microsoft.com/office/drawing/2014/main" id="{680654F8-293F-4EFA-AB27-652C9C50A119}"/>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58" name="Rectangle 57">
          <a:extLst>
            <a:ext uri="{FF2B5EF4-FFF2-40B4-BE49-F238E27FC236}">
              <a16:creationId xmlns:a16="http://schemas.microsoft.com/office/drawing/2014/main" id="{7C594144-D9AA-436A-B3DA-38110CCE9492}"/>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59" name="Rectangle 58">
          <a:extLst>
            <a:ext uri="{FF2B5EF4-FFF2-40B4-BE49-F238E27FC236}">
              <a16:creationId xmlns:a16="http://schemas.microsoft.com/office/drawing/2014/main" id="{8A473414-75EB-473D-9E2F-A12DE4C5E2A8}"/>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60" name="Rectangle 59">
          <a:extLst>
            <a:ext uri="{FF2B5EF4-FFF2-40B4-BE49-F238E27FC236}">
              <a16:creationId xmlns:a16="http://schemas.microsoft.com/office/drawing/2014/main" id="{D91435FF-9334-42A3-9249-A96B99F77A64}"/>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1" name="Rectangle 60">
          <a:extLst>
            <a:ext uri="{FF2B5EF4-FFF2-40B4-BE49-F238E27FC236}">
              <a16:creationId xmlns:a16="http://schemas.microsoft.com/office/drawing/2014/main" id="{C2B7D093-FC69-4B93-AF44-4DF80CDADDCA}"/>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2" name="Rectangle 61">
          <a:extLst>
            <a:ext uri="{FF2B5EF4-FFF2-40B4-BE49-F238E27FC236}">
              <a16:creationId xmlns:a16="http://schemas.microsoft.com/office/drawing/2014/main" id="{F418D54A-5351-48C1-9956-46EB9C865847}"/>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3" name="Rectangle 62">
          <a:extLst>
            <a:ext uri="{FF2B5EF4-FFF2-40B4-BE49-F238E27FC236}">
              <a16:creationId xmlns:a16="http://schemas.microsoft.com/office/drawing/2014/main" id="{9E88770F-F715-42FA-8911-799449E69192}"/>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64" name="Rectangle 63">
          <a:extLst>
            <a:ext uri="{FF2B5EF4-FFF2-40B4-BE49-F238E27FC236}">
              <a16:creationId xmlns:a16="http://schemas.microsoft.com/office/drawing/2014/main" id="{72B735DC-00BC-4CF7-968A-02FE448DA33E}"/>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5" name="Rectangle 64">
          <a:extLst>
            <a:ext uri="{FF2B5EF4-FFF2-40B4-BE49-F238E27FC236}">
              <a16:creationId xmlns:a16="http://schemas.microsoft.com/office/drawing/2014/main" id="{7AE92293-E260-4858-8EDD-C3266E266E9D}"/>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6" name="Rectangle 65">
          <a:extLst>
            <a:ext uri="{FF2B5EF4-FFF2-40B4-BE49-F238E27FC236}">
              <a16:creationId xmlns:a16="http://schemas.microsoft.com/office/drawing/2014/main" id="{C11BD722-41D2-4D49-BDCC-7FA687223081}"/>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7" name="Rectangle 66">
          <a:extLst>
            <a:ext uri="{FF2B5EF4-FFF2-40B4-BE49-F238E27FC236}">
              <a16:creationId xmlns:a16="http://schemas.microsoft.com/office/drawing/2014/main" id="{07195D2D-CD00-44C6-9218-21971ADFFF5D}"/>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8" name="Rectangle 67">
          <a:extLst>
            <a:ext uri="{FF2B5EF4-FFF2-40B4-BE49-F238E27FC236}">
              <a16:creationId xmlns:a16="http://schemas.microsoft.com/office/drawing/2014/main" id="{0CC0BAA4-EEFB-462A-99DD-00F838F7CA6A}"/>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69" name="Rectangle 68">
          <a:extLst>
            <a:ext uri="{FF2B5EF4-FFF2-40B4-BE49-F238E27FC236}">
              <a16:creationId xmlns:a16="http://schemas.microsoft.com/office/drawing/2014/main" id="{2F87415F-D435-4456-B154-C74671BA8459}"/>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0" name="Rectangle 69">
          <a:extLst>
            <a:ext uri="{FF2B5EF4-FFF2-40B4-BE49-F238E27FC236}">
              <a16:creationId xmlns:a16="http://schemas.microsoft.com/office/drawing/2014/main" id="{7CCB06F3-005B-4D7E-BCDF-4DEAC9B3814A}"/>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1" name="Rectangle 70">
          <a:extLst>
            <a:ext uri="{FF2B5EF4-FFF2-40B4-BE49-F238E27FC236}">
              <a16:creationId xmlns:a16="http://schemas.microsoft.com/office/drawing/2014/main" id="{0CC0B260-072E-49B7-B744-3E82A6D9DE04}"/>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2" name="Rectangle 71">
          <a:extLst>
            <a:ext uri="{FF2B5EF4-FFF2-40B4-BE49-F238E27FC236}">
              <a16:creationId xmlns:a16="http://schemas.microsoft.com/office/drawing/2014/main" id="{B56B5AD5-C314-4226-99FB-0C35F1EC1A08}"/>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3" name="Rectangle 72">
          <a:extLst>
            <a:ext uri="{FF2B5EF4-FFF2-40B4-BE49-F238E27FC236}">
              <a16:creationId xmlns:a16="http://schemas.microsoft.com/office/drawing/2014/main" id="{859F3B3D-084A-4933-951E-BC3D5FB43E42}"/>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4" name="Rectangle 73">
          <a:extLst>
            <a:ext uri="{FF2B5EF4-FFF2-40B4-BE49-F238E27FC236}">
              <a16:creationId xmlns:a16="http://schemas.microsoft.com/office/drawing/2014/main" id="{3C75B739-19A7-4AAE-B8A1-A4ECA75CC5FE}"/>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5" name="Rectangle 74">
          <a:extLst>
            <a:ext uri="{FF2B5EF4-FFF2-40B4-BE49-F238E27FC236}">
              <a16:creationId xmlns:a16="http://schemas.microsoft.com/office/drawing/2014/main" id="{606A01C9-14BB-46F6-AE5E-8BC394E03E0F}"/>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6" name="Rectangle 75">
          <a:extLst>
            <a:ext uri="{FF2B5EF4-FFF2-40B4-BE49-F238E27FC236}">
              <a16:creationId xmlns:a16="http://schemas.microsoft.com/office/drawing/2014/main" id="{B17FA697-8E5E-44AA-BDD1-8681A130CB0A}"/>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5862-0BCC-483D-8561-3E67835BBDA2}">
  <sheetPr>
    <tabColor rgb="FF00B050"/>
  </sheetPr>
  <dimension ref="A1:K233"/>
  <sheetViews>
    <sheetView view="pageLayout" topLeftCell="A180" zoomScale="115" zoomScaleNormal="100" zoomScaleSheetLayoutView="100" zoomScalePageLayoutView="115" workbookViewId="0">
      <selection activeCell="F190" sqref="F190"/>
    </sheetView>
  </sheetViews>
  <sheetFormatPr defaultRowHeight="12.75"/>
  <cols>
    <col min="1" max="1" width="9.140625" style="1382"/>
    <col min="2" max="2" width="47" customWidth="1"/>
    <col min="4" max="4" width="9.140625" style="1353"/>
    <col min="5" max="5" width="11.42578125" customWidth="1"/>
    <col min="6" max="6" width="15" customWidth="1"/>
    <col min="9" max="9" width="50" customWidth="1"/>
  </cols>
  <sheetData>
    <row r="1" spans="1:6" ht="23.25" thickBot="1">
      <c r="A1" s="1279" t="s">
        <v>1526</v>
      </c>
      <c r="B1" s="1280" t="s">
        <v>1527</v>
      </c>
      <c r="C1" s="1280" t="s">
        <v>866</v>
      </c>
      <c r="D1" s="1281" t="s">
        <v>845</v>
      </c>
      <c r="E1" s="1280" t="s">
        <v>430</v>
      </c>
      <c r="F1" s="1280" t="s">
        <v>431</v>
      </c>
    </row>
    <row r="2" spans="1:6">
      <c r="A2" s="1282" t="s">
        <v>331</v>
      </c>
      <c r="B2" s="1283" t="s">
        <v>332</v>
      </c>
      <c r="C2" s="1283" t="s">
        <v>333</v>
      </c>
      <c r="D2" s="1284" t="s">
        <v>334</v>
      </c>
      <c r="E2" s="1283">
        <v>5</v>
      </c>
      <c r="F2" s="1283" t="s">
        <v>1528</v>
      </c>
    </row>
    <row r="3" spans="1:6" s="991" customFormat="1">
      <c r="A3" s="1842"/>
      <c r="B3" s="1842" t="s">
        <v>1529</v>
      </c>
      <c r="C3" s="1842"/>
      <c r="D3" s="1842"/>
      <c r="E3" s="1842"/>
      <c r="F3" s="1842"/>
    </row>
    <row r="4" spans="1:6" s="997" customFormat="1">
      <c r="A4" s="1843" t="s">
        <v>679</v>
      </c>
      <c r="B4" s="1843"/>
      <c r="C4" s="1285"/>
      <c r="D4" s="1286"/>
      <c r="E4" s="1287"/>
      <c r="F4" s="1288"/>
    </row>
    <row r="5" spans="1:6" ht="66" customHeight="1">
      <c r="A5" s="1289" t="s">
        <v>401</v>
      </c>
      <c r="B5" s="1841" t="s">
        <v>1368</v>
      </c>
      <c r="C5" s="1841"/>
      <c r="D5" s="1841"/>
      <c r="E5" s="1841"/>
      <c r="F5" s="1290"/>
    </row>
    <row r="6" spans="1:6" ht="16.5" customHeight="1">
      <c r="A6" s="1289" t="s">
        <v>401</v>
      </c>
      <c r="B6" s="1841" t="s">
        <v>1169</v>
      </c>
      <c r="C6" s="1841"/>
      <c r="D6" s="1841"/>
      <c r="E6" s="1841"/>
      <c r="F6" s="1290"/>
    </row>
    <row r="7" spans="1:6" ht="92.25" customHeight="1">
      <c r="A7" s="1289" t="s">
        <v>401</v>
      </c>
      <c r="B7" s="1841" t="s">
        <v>1530</v>
      </c>
      <c r="C7" s="1841"/>
      <c r="D7" s="1841"/>
      <c r="E7" s="1841"/>
      <c r="F7" s="1290"/>
    </row>
    <row r="8" spans="1:6">
      <c r="A8" s="1289" t="s">
        <v>401</v>
      </c>
      <c r="B8" s="1841" t="s">
        <v>1170</v>
      </c>
      <c r="C8" s="1841"/>
      <c r="D8" s="1841"/>
      <c r="E8" s="1841"/>
      <c r="F8" s="1290"/>
    </row>
    <row r="9" spans="1:6" ht="27" customHeight="1">
      <c r="A9" s="1289" t="s">
        <v>401</v>
      </c>
      <c r="B9" s="1841" t="s">
        <v>1369</v>
      </c>
      <c r="C9" s="1841"/>
      <c r="D9" s="1841"/>
      <c r="E9" s="1841"/>
      <c r="F9" s="1290"/>
    </row>
    <row r="10" spans="1:6" ht="27.75" customHeight="1">
      <c r="A10" s="1289" t="s">
        <v>401</v>
      </c>
      <c r="B10" s="1841" t="s">
        <v>1370</v>
      </c>
      <c r="C10" s="1841"/>
      <c r="D10" s="1841"/>
      <c r="E10" s="1841"/>
      <c r="F10" s="1290"/>
    </row>
    <row r="11" spans="1:6" ht="27.75" customHeight="1">
      <c r="A11" s="1291" t="s">
        <v>401</v>
      </c>
      <c r="B11" s="1844" t="s">
        <v>1371</v>
      </c>
      <c r="C11" s="1844"/>
      <c r="D11" s="1844"/>
      <c r="E11" s="1844"/>
      <c r="F11" s="1290"/>
    </row>
    <row r="12" spans="1:6">
      <c r="A12" s="1289" t="s">
        <v>401</v>
      </c>
      <c r="B12" s="1841" t="s">
        <v>1376</v>
      </c>
      <c r="C12" s="1841"/>
      <c r="D12" s="1841"/>
      <c r="E12" s="1841"/>
      <c r="F12" s="1290"/>
    </row>
    <row r="13" spans="1:6">
      <c r="A13" s="1292"/>
      <c r="B13" s="1293"/>
      <c r="C13" s="1293"/>
      <c r="D13" s="1294"/>
      <c r="E13" s="1293"/>
      <c r="F13" s="1295"/>
    </row>
    <row r="14" spans="1:6" s="176" customFormat="1" ht="12.75" customHeight="1">
      <c r="A14" s="1296"/>
      <c r="B14" s="1296"/>
      <c r="C14" s="1297"/>
      <c r="D14" s="1298"/>
      <c r="E14" s="1297"/>
      <c r="F14" s="1299"/>
    </row>
    <row r="15" spans="1:6" s="176" customFormat="1" ht="12.75" customHeight="1">
      <c r="A15" s="1296"/>
      <c r="B15" s="1296"/>
      <c r="C15" s="1297"/>
      <c r="D15" s="1298"/>
      <c r="E15" s="1297"/>
      <c r="F15" s="1299"/>
    </row>
    <row r="16" spans="1:6" s="176" customFormat="1" ht="12.75" customHeight="1">
      <c r="A16" s="1296"/>
      <c r="B16" s="1296"/>
      <c r="C16" s="1297"/>
      <c r="D16" s="1298"/>
      <c r="E16" s="1297"/>
      <c r="F16" s="1299"/>
    </row>
    <row r="17" spans="1:6" s="176" customFormat="1" ht="12.75" customHeight="1">
      <c r="A17" s="1296"/>
      <c r="B17" s="1296"/>
      <c r="C17" s="1297"/>
      <c r="D17" s="1298"/>
      <c r="E17" s="1297"/>
      <c r="F17" s="1299"/>
    </row>
    <row r="18" spans="1:6" s="176" customFormat="1" ht="12.75" customHeight="1">
      <c r="A18" s="1296"/>
      <c r="B18" s="1296"/>
      <c r="C18" s="1297"/>
      <c r="D18" s="1298"/>
      <c r="E18" s="1297"/>
      <c r="F18" s="1299"/>
    </row>
    <row r="19" spans="1:6" s="176" customFormat="1" ht="12.75" customHeight="1">
      <c r="A19" s="1296"/>
      <c r="B19" s="1296"/>
      <c r="C19" s="1297"/>
      <c r="D19" s="1298"/>
      <c r="E19" s="1297"/>
      <c r="F19" s="1299"/>
    </row>
    <row r="20" spans="1:6" s="176" customFormat="1">
      <c r="A20" s="1842" t="s">
        <v>1531</v>
      </c>
      <c r="B20" s="1842"/>
      <c r="C20" s="1300"/>
      <c r="D20" s="1301"/>
      <c r="E20" s="1302"/>
      <c r="F20" s="1300"/>
    </row>
    <row r="21" spans="1:6" ht="12.75" customHeight="1">
      <c r="A21" s="1845" t="s">
        <v>1532</v>
      </c>
      <c r="B21" s="1845"/>
      <c r="C21" s="1303"/>
      <c r="D21" s="1304"/>
      <c r="E21" s="1305"/>
      <c r="F21" s="1303"/>
    </row>
    <row r="22" spans="1:6" ht="79.5" customHeight="1">
      <c r="A22" s="1306" t="s">
        <v>331</v>
      </c>
      <c r="B22" s="1307" t="s">
        <v>1533</v>
      </c>
      <c r="C22" s="1138" t="s">
        <v>1534</v>
      </c>
      <c r="D22" s="1308">
        <v>3000</v>
      </c>
      <c r="E22" s="1836"/>
      <c r="F22" s="1837">
        <f>D22*E22</f>
        <v>0</v>
      </c>
    </row>
    <row r="23" spans="1:6" ht="93.75" customHeight="1">
      <c r="A23" s="1309" t="s">
        <v>332</v>
      </c>
      <c r="B23" s="1034" t="s">
        <v>1535</v>
      </c>
      <c r="C23" s="1310" t="s">
        <v>676</v>
      </c>
      <c r="D23" s="1311">
        <v>1</v>
      </c>
      <c r="E23" s="1718"/>
      <c r="F23" s="1837">
        <f t="shared" ref="F23:F28" si="0">D23*E23</f>
        <v>0</v>
      </c>
    </row>
    <row r="24" spans="1:6" ht="66" customHeight="1">
      <c r="A24" s="1309" t="s">
        <v>333</v>
      </c>
      <c r="B24" s="1155" t="s">
        <v>1536</v>
      </c>
      <c r="C24" s="1310" t="s">
        <v>849</v>
      </c>
      <c r="D24" s="1311">
        <v>171</v>
      </c>
      <c r="E24" s="1718"/>
      <c r="F24" s="1837">
        <f t="shared" si="0"/>
        <v>0</v>
      </c>
    </row>
    <row r="25" spans="1:6" ht="78.75" customHeight="1">
      <c r="A25" s="1309" t="s">
        <v>334</v>
      </c>
      <c r="B25" s="1034" t="s">
        <v>1537</v>
      </c>
      <c r="C25" s="1310" t="s">
        <v>650</v>
      </c>
      <c r="D25" s="1311">
        <v>1</v>
      </c>
      <c r="E25" s="1718"/>
      <c r="F25" s="1837">
        <f t="shared" si="0"/>
        <v>0</v>
      </c>
    </row>
    <row r="26" spans="1:6" ht="52.5" customHeight="1">
      <c r="A26" s="1309" t="s">
        <v>335</v>
      </c>
      <c r="B26" s="1034" t="s">
        <v>1538</v>
      </c>
      <c r="C26" s="1310" t="s">
        <v>650</v>
      </c>
      <c r="D26" s="1311">
        <v>1</v>
      </c>
      <c r="E26" s="1718"/>
      <c r="F26" s="1837">
        <f t="shared" si="0"/>
        <v>0</v>
      </c>
    </row>
    <row r="27" spans="1:6" ht="41.25" customHeight="1">
      <c r="A27" s="1309" t="s">
        <v>336</v>
      </c>
      <c r="B27" s="1312" t="s">
        <v>1241</v>
      </c>
      <c r="C27" s="1310" t="s">
        <v>650</v>
      </c>
      <c r="D27" s="1311">
        <v>1</v>
      </c>
      <c r="E27" s="1718"/>
      <c r="F27" s="1837">
        <f t="shared" si="0"/>
        <v>0</v>
      </c>
    </row>
    <row r="28" spans="1:6" ht="38.25" customHeight="1">
      <c r="A28" s="1309" t="s">
        <v>260</v>
      </c>
      <c r="B28" s="1034" t="s">
        <v>1539</v>
      </c>
      <c r="C28" s="1310" t="s">
        <v>676</v>
      </c>
      <c r="D28" s="1311">
        <v>1</v>
      </c>
      <c r="E28" s="1718"/>
      <c r="F28" s="1837">
        <f t="shared" si="0"/>
        <v>0</v>
      </c>
    </row>
    <row r="29" spans="1:6">
      <c r="A29" s="1313"/>
      <c r="B29" s="1314"/>
      <c r="C29" s="472"/>
      <c r="D29" s="1315"/>
      <c r="E29" s="1334"/>
      <c r="F29" s="1316"/>
    </row>
    <row r="30" spans="1:6">
      <c r="A30" s="1317"/>
      <c r="B30" s="1318" t="s">
        <v>1540</v>
      </c>
      <c r="C30" s="1319"/>
      <c r="D30" s="1320"/>
      <c r="E30" s="1700"/>
      <c r="F30" s="1321">
        <f>SUM(F22:F28)</f>
        <v>0</v>
      </c>
    </row>
    <row r="31" spans="1:6">
      <c r="A31" s="1313"/>
      <c r="B31" s="472"/>
      <c r="C31" s="472"/>
      <c r="D31" s="1315"/>
      <c r="E31" s="1334"/>
      <c r="F31" s="1316"/>
    </row>
    <row r="32" spans="1:6">
      <c r="A32" s="1846" t="s">
        <v>1487</v>
      </c>
      <c r="B32" s="1846"/>
      <c r="C32" s="1322"/>
      <c r="D32" s="1323"/>
      <c r="E32" s="1701"/>
      <c r="F32" s="1324"/>
    </row>
    <row r="33" spans="1:6" ht="81" customHeight="1">
      <c r="A33" s="1306" t="s">
        <v>331</v>
      </c>
      <c r="B33" s="1030" t="s">
        <v>1541</v>
      </c>
      <c r="C33" s="1326" t="s">
        <v>1390</v>
      </c>
      <c r="D33" s="1308">
        <v>700</v>
      </c>
      <c r="E33" s="1327"/>
      <c r="F33" s="1308">
        <f>D33*E33</f>
        <v>0</v>
      </c>
    </row>
    <row r="34" spans="1:6" ht="155.25" customHeight="1">
      <c r="A34" s="1309" t="s">
        <v>332</v>
      </c>
      <c r="B34" s="1034" t="s">
        <v>1542</v>
      </c>
      <c r="C34" s="1328" t="s">
        <v>1390</v>
      </c>
      <c r="D34" s="1311">
        <v>3300</v>
      </c>
      <c r="E34" s="1329"/>
      <c r="F34" s="1308">
        <f t="shared" ref="F34:F51" si="1">D34*E34</f>
        <v>0</v>
      </c>
    </row>
    <row r="35" spans="1:6" ht="90.75" customHeight="1">
      <c r="A35" s="1309" t="s">
        <v>333</v>
      </c>
      <c r="B35" s="1034" t="s">
        <v>1543</v>
      </c>
      <c r="C35" s="1328" t="s">
        <v>1390</v>
      </c>
      <c r="D35" s="1311">
        <v>1220</v>
      </c>
      <c r="E35" s="1329"/>
      <c r="F35" s="1308">
        <f t="shared" si="1"/>
        <v>0</v>
      </c>
    </row>
    <row r="36" spans="1:6" ht="66" customHeight="1">
      <c r="A36" s="1309" t="s">
        <v>334</v>
      </c>
      <c r="B36" s="1034" t="s">
        <v>1544</v>
      </c>
      <c r="C36" s="1328" t="s">
        <v>1390</v>
      </c>
      <c r="D36" s="1311">
        <v>375</v>
      </c>
      <c r="E36" s="1329"/>
      <c r="F36" s="1308">
        <f t="shared" si="1"/>
        <v>0</v>
      </c>
    </row>
    <row r="37" spans="1:6" ht="180.75" customHeight="1">
      <c r="A37" s="1309" t="s">
        <v>335</v>
      </c>
      <c r="B37" s="1034" t="s">
        <v>1755</v>
      </c>
      <c r="C37" s="1328" t="s">
        <v>1390</v>
      </c>
      <c r="D37" s="1311">
        <v>217</v>
      </c>
      <c r="E37" s="1329"/>
      <c r="F37" s="1308">
        <f t="shared" si="1"/>
        <v>0</v>
      </c>
    </row>
    <row r="38" spans="1:6" ht="195.75" customHeight="1">
      <c r="A38" s="1309" t="s">
        <v>336</v>
      </c>
      <c r="B38" s="1034" t="s">
        <v>1756</v>
      </c>
      <c r="C38" s="1328" t="s">
        <v>1390</v>
      </c>
      <c r="D38" s="1311">
        <v>95</v>
      </c>
      <c r="E38" s="1329"/>
      <c r="F38" s="1308">
        <f t="shared" si="1"/>
        <v>0</v>
      </c>
    </row>
    <row r="39" spans="1:6" ht="38.25">
      <c r="A39" s="1309" t="s">
        <v>260</v>
      </c>
      <c r="B39" s="1034" t="s">
        <v>1545</v>
      </c>
      <c r="C39" s="1328" t="s">
        <v>1390</v>
      </c>
      <c r="D39" s="1330">
        <v>4.2</v>
      </c>
      <c r="E39" s="1329"/>
      <c r="F39" s="1308">
        <f t="shared" si="1"/>
        <v>0</v>
      </c>
    </row>
    <row r="40" spans="1:6" ht="25.5">
      <c r="A40" s="1309" t="s">
        <v>261</v>
      </c>
      <c r="B40" s="1034" t="s">
        <v>1546</v>
      </c>
      <c r="C40" s="1328" t="s">
        <v>1390</v>
      </c>
      <c r="D40" s="1311">
        <v>1.6</v>
      </c>
      <c r="E40" s="1329"/>
      <c r="F40" s="1308">
        <f t="shared" si="1"/>
        <v>0</v>
      </c>
    </row>
    <row r="41" spans="1:6" ht="130.5" customHeight="1">
      <c r="A41" s="1309" t="s">
        <v>440</v>
      </c>
      <c r="B41" s="1034" t="s">
        <v>1757</v>
      </c>
      <c r="C41" s="1328" t="s">
        <v>1547</v>
      </c>
      <c r="D41" s="1311">
        <v>570</v>
      </c>
      <c r="E41" s="1329"/>
      <c r="F41" s="1308">
        <f t="shared" si="1"/>
        <v>0</v>
      </c>
    </row>
    <row r="42" spans="1:6" ht="51">
      <c r="A42" s="1331" t="s">
        <v>441</v>
      </c>
      <c r="B42" s="1332" t="s">
        <v>1548</v>
      </c>
      <c r="C42" s="1333"/>
      <c r="D42" s="1315"/>
      <c r="E42" s="1334"/>
      <c r="F42" s="1335"/>
    </row>
    <row r="43" spans="1:6" ht="15">
      <c r="A43" s="1313"/>
      <c r="B43" s="1332" t="s">
        <v>1549</v>
      </c>
      <c r="C43" s="1333" t="s">
        <v>1547</v>
      </c>
      <c r="D43" s="1315">
        <v>65</v>
      </c>
      <c r="E43" s="1334"/>
      <c r="F43" s="1316">
        <f t="shared" si="1"/>
        <v>0</v>
      </c>
    </row>
    <row r="44" spans="1:6" ht="14.25">
      <c r="A44" s="1336"/>
      <c r="B44" s="1030" t="s">
        <v>1550</v>
      </c>
      <c r="C44" s="1326" t="s">
        <v>1390</v>
      </c>
      <c r="D44" s="1308">
        <v>59.2</v>
      </c>
      <c r="E44" s="1327"/>
      <c r="F44" s="1308">
        <f t="shared" si="1"/>
        <v>0</v>
      </c>
    </row>
    <row r="45" spans="1:6" ht="89.25">
      <c r="A45" s="1309" t="s">
        <v>442</v>
      </c>
      <c r="B45" s="1034" t="s">
        <v>1551</v>
      </c>
      <c r="C45" s="1328" t="s">
        <v>1547</v>
      </c>
      <c r="D45" s="1311">
        <v>76</v>
      </c>
      <c r="E45" s="1329"/>
      <c r="F45" s="1308">
        <f t="shared" si="1"/>
        <v>0</v>
      </c>
    </row>
    <row r="46" spans="1:6" ht="91.5" customHeight="1">
      <c r="A46" s="1309" t="s">
        <v>775</v>
      </c>
      <c r="B46" s="1034" t="s">
        <v>1552</v>
      </c>
      <c r="C46" s="1328" t="s">
        <v>1547</v>
      </c>
      <c r="D46" s="1311">
        <v>210</v>
      </c>
      <c r="E46" s="1329"/>
      <c r="F46" s="1308">
        <f t="shared" si="1"/>
        <v>0</v>
      </c>
    </row>
    <row r="47" spans="1:6" ht="38.25">
      <c r="A47" s="1309" t="s">
        <v>776</v>
      </c>
      <c r="B47" s="1034" t="s">
        <v>1553</v>
      </c>
      <c r="C47" s="1328" t="s">
        <v>1547</v>
      </c>
      <c r="D47" s="1311">
        <v>120</v>
      </c>
      <c r="E47" s="1329"/>
      <c r="F47" s="1308">
        <f t="shared" si="1"/>
        <v>0</v>
      </c>
    </row>
    <row r="48" spans="1:6" ht="15">
      <c r="A48" s="1309" t="s">
        <v>985</v>
      </c>
      <c r="B48" s="1034" t="s">
        <v>1554</v>
      </c>
      <c r="C48" s="1328" t="s">
        <v>1547</v>
      </c>
      <c r="D48" s="1311">
        <v>115</v>
      </c>
      <c r="E48" s="1329"/>
      <c r="F48" s="1308">
        <f t="shared" si="1"/>
        <v>0</v>
      </c>
    </row>
    <row r="49" spans="1:6" ht="63.75">
      <c r="A49" s="1309" t="s">
        <v>1555</v>
      </c>
      <c r="B49" s="1034" t="s">
        <v>1556</v>
      </c>
      <c r="C49" s="1328" t="s">
        <v>1547</v>
      </c>
      <c r="D49" s="1311">
        <v>68</v>
      </c>
      <c r="E49" s="1329"/>
      <c r="F49" s="1308">
        <f t="shared" si="1"/>
        <v>0</v>
      </c>
    </row>
    <row r="50" spans="1:6" ht="51">
      <c r="A50" s="1309" t="s">
        <v>1557</v>
      </c>
      <c r="B50" s="1034" t="s">
        <v>1558</v>
      </c>
      <c r="C50" s="1328" t="s">
        <v>1547</v>
      </c>
      <c r="D50" s="1311">
        <v>28</v>
      </c>
      <c r="E50" s="1329"/>
      <c r="F50" s="1308">
        <f t="shared" si="1"/>
        <v>0</v>
      </c>
    </row>
    <row r="51" spans="1:6" ht="39.75">
      <c r="A51" s="1309" t="s">
        <v>1559</v>
      </c>
      <c r="B51" s="1034" t="s">
        <v>1560</v>
      </c>
      <c r="C51" s="1328" t="s">
        <v>1547</v>
      </c>
      <c r="D51" s="1311">
        <v>35</v>
      </c>
      <c r="E51" s="1329"/>
      <c r="F51" s="1308">
        <f t="shared" si="1"/>
        <v>0</v>
      </c>
    </row>
    <row r="52" spans="1:6">
      <c r="A52" s="1313"/>
      <c r="B52" s="1314"/>
      <c r="C52" s="472"/>
      <c r="D52" s="1315"/>
      <c r="E52" s="1334"/>
      <c r="F52" s="1316"/>
    </row>
    <row r="53" spans="1:6">
      <c r="A53" s="1317"/>
      <c r="B53" s="1318" t="s">
        <v>1561</v>
      </c>
      <c r="C53" s="1319"/>
      <c r="D53" s="1320"/>
      <c r="E53" s="1700"/>
      <c r="F53" s="1321">
        <f>SUM(F33:F51)</f>
        <v>0</v>
      </c>
    </row>
    <row r="54" spans="1:6">
      <c r="A54" s="1313"/>
      <c r="B54" s="472"/>
      <c r="C54" s="472"/>
      <c r="D54" s="1315"/>
      <c r="E54" s="1334"/>
      <c r="F54" s="1316"/>
    </row>
    <row r="55" spans="1:6">
      <c r="A55" s="1847" t="s">
        <v>1562</v>
      </c>
      <c r="B55" s="1847"/>
      <c r="C55" s="1322"/>
      <c r="D55" s="1323"/>
      <c r="E55" s="1701"/>
      <c r="F55" s="1324"/>
    </row>
    <row r="56" spans="1:6" ht="38.25">
      <c r="A56" s="1337"/>
      <c r="B56" s="1325" t="s">
        <v>1563</v>
      </c>
      <c r="C56" s="472"/>
      <c r="D56" s="1315"/>
      <c r="E56" s="1334"/>
      <c r="F56" s="1316"/>
    </row>
    <row r="57" spans="1:6" ht="38.25">
      <c r="A57" s="1306" t="s">
        <v>331</v>
      </c>
      <c r="B57" s="1030" t="s">
        <v>1564</v>
      </c>
      <c r="C57" s="1326" t="s">
        <v>1383</v>
      </c>
      <c r="D57" s="1308">
        <v>411</v>
      </c>
      <c r="E57" s="1327"/>
      <c r="F57" s="1308">
        <f>D57*E57</f>
        <v>0</v>
      </c>
    </row>
    <row r="58" spans="1:6" ht="40.5" customHeight="1">
      <c r="A58" s="1309" t="s">
        <v>332</v>
      </c>
      <c r="B58" s="1034" t="s">
        <v>1565</v>
      </c>
      <c r="C58" s="1328" t="s">
        <v>1383</v>
      </c>
      <c r="D58" s="1311">
        <v>116</v>
      </c>
      <c r="E58" s="1329"/>
      <c r="F58" s="1308">
        <f>D58*E58</f>
        <v>0</v>
      </c>
    </row>
    <row r="59" spans="1:6" ht="219.75" customHeight="1">
      <c r="A59" s="1838" t="s">
        <v>333</v>
      </c>
      <c r="B59" s="1332" t="s">
        <v>1566</v>
      </c>
      <c r="C59" s="1333"/>
      <c r="D59" s="1315"/>
      <c r="E59" s="1334"/>
      <c r="F59" s="1335"/>
    </row>
    <row r="60" spans="1:6" ht="14.25">
      <c r="A60" s="1839"/>
      <c r="B60" s="1338" t="s">
        <v>1567</v>
      </c>
      <c r="C60" s="1333" t="s">
        <v>1390</v>
      </c>
      <c r="D60" s="1315">
        <v>22</v>
      </c>
      <c r="E60" s="1334"/>
      <c r="F60" s="1316">
        <f t="shared" ref="F60:F61" si="2">D60*E60</f>
        <v>0</v>
      </c>
    </row>
    <row r="61" spans="1:6" ht="14.25">
      <c r="A61" s="1840"/>
      <c r="B61" s="1339" t="s">
        <v>1568</v>
      </c>
      <c r="C61" s="1326" t="s">
        <v>1383</v>
      </c>
      <c r="D61" s="1308">
        <v>126</v>
      </c>
      <c r="E61" s="1327"/>
      <c r="F61" s="1308">
        <f t="shared" si="2"/>
        <v>0</v>
      </c>
    </row>
    <row r="62" spans="1:6" ht="206.25" customHeight="1">
      <c r="A62" s="1838" t="s">
        <v>334</v>
      </c>
      <c r="B62" s="1332" t="s">
        <v>1569</v>
      </c>
      <c r="C62" s="472"/>
      <c r="D62" s="1316"/>
      <c r="E62" s="1334"/>
      <c r="F62" s="1316"/>
    </row>
    <row r="63" spans="1:6" ht="14.25">
      <c r="A63" s="1839"/>
      <c r="B63" s="1338" t="s">
        <v>1567</v>
      </c>
      <c r="C63" s="1653" t="s">
        <v>1390</v>
      </c>
      <c r="D63" s="1654">
        <v>55</v>
      </c>
      <c r="E63" s="1655"/>
      <c r="F63" s="1316">
        <f>D63*E63</f>
        <v>0</v>
      </c>
    </row>
    <row r="64" spans="1:6" ht="14.25">
      <c r="A64" s="1840"/>
      <c r="B64" s="1339" t="s">
        <v>1568</v>
      </c>
      <c r="C64" s="1656" t="s">
        <v>1383</v>
      </c>
      <c r="D64" s="1657">
        <v>240</v>
      </c>
      <c r="E64" s="1658"/>
      <c r="F64" s="1308">
        <f>D64*E64</f>
        <v>0</v>
      </c>
    </row>
    <row r="65" spans="1:6" ht="201.75" customHeight="1">
      <c r="A65" s="1838" t="s">
        <v>335</v>
      </c>
      <c r="B65" s="1332" t="s">
        <v>1570</v>
      </c>
      <c r="C65" s="472"/>
      <c r="D65" s="1315"/>
      <c r="E65" s="1334"/>
      <c r="F65" s="1316"/>
    </row>
    <row r="66" spans="1:6" ht="14.25">
      <c r="A66" s="1839"/>
      <c r="B66" s="1340" t="s">
        <v>1567</v>
      </c>
      <c r="C66" s="1333" t="s">
        <v>1390</v>
      </c>
      <c r="D66" s="1315">
        <v>22.5</v>
      </c>
      <c r="E66" s="1334"/>
      <c r="F66" s="1316">
        <f>D66*E66</f>
        <v>0</v>
      </c>
    </row>
    <row r="67" spans="1:6" ht="14.25">
      <c r="A67" s="1840"/>
      <c r="B67" s="1064" t="s">
        <v>1568</v>
      </c>
      <c r="C67" s="1326" t="s">
        <v>1383</v>
      </c>
      <c r="D67" s="1308">
        <v>110</v>
      </c>
      <c r="E67" s="1327"/>
      <c r="F67" s="1308">
        <f>D67*E67</f>
        <v>0</v>
      </c>
    </row>
    <row r="68" spans="1:6" ht="51">
      <c r="A68" s="1309" t="s">
        <v>336</v>
      </c>
      <c r="B68" s="1067" t="s">
        <v>1571</v>
      </c>
      <c r="C68" s="1328" t="s">
        <v>1547</v>
      </c>
      <c r="D68" s="1311">
        <v>23.2</v>
      </c>
      <c r="E68" s="1329"/>
      <c r="F68" s="1311">
        <f t="shared" ref="F68:F81" si="3">D68*E68</f>
        <v>0</v>
      </c>
    </row>
    <row r="69" spans="1:6" ht="38.25">
      <c r="A69" s="1341" t="s">
        <v>260</v>
      </c>
      <c r="B69" s="1109" t="s">
        <v>1572</v>
      </c>
      <c r="C69" s="1342" t="s">
        <v>1547</v>
      </c>
      <c r="D69" s="1343">
        <v>20</v>
      </c>
      <c r="E69" s="1329"/>
      <c r="F69" s="1311">
        <f t="shared" si="3"/>
        <v>0</v>
      </c>
    </row>
    <row r="70" spans="1:6" ht="63.75">
      <c r="A70" s="1341" t="s">
        <v>261</v>
      </c>
      <c r="B70" s="1109" t="s">
        <v>1573</v>
      </c>
      <c r="C70" s="1342" t="s">
        <v>650</v>
      </c>
      <c r="D70" s="1343">
        <v>20</v>
      </c>
      <c r="E70" s="1329"/>
      <c r="F70" s="1311">
        <f t="shared" si="3"/>
        <v>0</v>
      </c>
    </row>
    <row r="71" spans="1:6" ht="38.25">
      <c r="A71" s="1309" t="s">
        <v>440</v>
      </c>
      <c r="B71" s="1067" t="s">
        <v>1574</v>
      </c>
      <c r="C71" s="1328" t="s">
        <v>1390</v>
      </c>
      <c r="D71" s="1311">
        <v>41</v>
      </c>
      <c r="E71" s="1329"/>
      <c r="F71" s="1311">
        <f t="shared" si="3"/>
        <v>0</v>
      </c>
    </row>
    <row r="72" spans="1:6" ht="51">
      <c r="A72" s="1309" t="s">
        <v>441</v>
      </c>
      <c r="B72" s="1067" t="s">
        <v>1575</v>
      </c>
      <c r="C72" s="1328" t="s">
        <v>1547</v>
      </c>
      <c r="D72" s="1311">
        <v>199</v>
      </c>
      <c r="E72" s="1329"/>
      <c r="F72" s="1311">
        <f t="shared" si="3"/>
        <v>0</v>
      </c>
    </row>
    <row r="73" spans="1:6" ht="63.75">
      <c r="A73" s="1838" t="s">
        <v>442</v>
      </c>
      <c r="B73" s="1344" t="s">
        <v>1576</v>
      </c>
      <c r="C73" s="472"/>
      <c r="D73" s="1315"/>
      <c r="E73" s="1334"/>
      <c r="F73" s="1316"/>
    </row>
    <row r="74" spans="1:6" ht="14.25">
      <c r="A74" s="1839"/>
      <c r="B74" s="1340" t="s">
        <v>1567</v>
      </c>
      <c r="C74" s="1333" t="s">
        <v>1390</v>
      </c>
      <c r="D74" s="1315">
        <v>188</v>
      </c>
      <c r="E74" s="1334"/>
      <c r="F74" s="1316">
        <f t="shared" si="3"/>
        <v>0</v>
      </c>
    </row>
    <row r="75" spans="1:6" ht="14.25">
      <c r="A75" s="1840"/>
      <c r="B75" s="1064" t="s">
        <v>1568</v>
      </c>
      <c r="C75" s="1326" t="s">
        <v>1383</v>
      </c>
      <c r="D75" s="1308">
        <v>640</v>
      </c>
      <c r="E75" s="1327"/>
      <c r="F75" s="1308">
        <f t="shared" si="3"/>
        <v>0</v>
      </c>
    </row>
    <row r="76" spans="1:6" ht="51">
      <c r="A76" s="1838" t="s">
        <v>775</v>
      </c>
      <c r="B76" s="1344" t="s">
        <v>1577</v>
      </c>
      <c r="C76" s="472"/>
      <c r="D76" s="1315"/>
      <c r="E76" s="1334"/>
      <c r="F76" s="1316"/>
    </row>
    <row r="77" spans="1:6" ht="14.25">
      <c r="A77" s="1839"/>
      <c r="B77" s="1340" t="s">
        <v>1567</v>
      </c>
      <c r="C77" s="1333" t="s">
        <v>1390</v>
      </c>
      <c r="D77" s="1315">
        <v>35</v>
      </c>
      <c r="E77" s="1334"/>
      <c r="F77" s="1316">
        <f t="shared" si="3"/>
        <v>0</v>
      </c>
    </row>
    <row r="78" spans="1:6" ht="14.25">
      <c r="A78" s="1840"/>
      <c r="B78" s="1064" t="s">
        <v>1568</v>
      </c>
      <c r="C78" s="1326" t="s">
        <v>1383</v>
      </c>
      <c r="D78" s="1308">
        <v>160</v>
      </c>
      <c r="E78" s="1327"/>
      <c r="F78" s="1308">
        <f t="shared" si="3"/>
        <v>0</v>
      </c>
    </row>
    <row r="79" spans="1:6" ht="25.5">
      <c r="A79" s="1309" t="s">
        <v>776</v>
      </c>
      <c r="B79" s="1067" t="s">
        <v>1578</v>
      </c>
      <c r="C79" s="1328" t="s">
        <v>1547</v>
      </c>
      <c r="D79" s="1311">
        <v>5.5</v>
      </c>
      <c r="E79" s="1329"/>
      <c r="F79" s="1311">
        <f t="shared" si="3"/>
        <v>0</v>
      </c>
    </row>
    <row r="80" spans="1:6" ht="54" customHeight="1">
      <c r="A80" s="1838" t="s">
        <v>985</v>
      </c>
      <c r="B80" s="1345" t="s">
        <v>1579</v>
      </c>
      <c r="C80" s="1333" t="s">
        <v>1390</v>
      </c>
      <c r="D80" s="1315">
        <v>9.5</v>
      </c>
      <c r="E80" s="1334"/>
      <c r="F80" s="1316">
        <f t="shared" si="3"/>
        <v>0</v>
      </c>
    </row>
    <row r="81" spans="1:6" ht="14.25">
      <c r="A81" s="1840"/>
      <c r="B81" s="1064" t="s">
        <v>1568</v>
      </c>
      <c r="C81" s="1326" t="s">
        <v>1383</v>
      </c>
      <c r="D81" s="1308">
        <v>33</v>
      </c>
      <c r="E81" s="1327"/>
      <c r="F81" s="1308">
        <f t="shared" si="3"/>
        <v>0</v>
      </c>
    </row>
    <row r="82" spans="1:6">
      <c r="A82" s="1313"/>
      <c r="B82" s="472"/>
      <c r="C82" s="472"/>
      <c r="D82" s="1315"/>
      <c r="E82" s="1334"/>
      <c r="F82" s="1316"/>
    </row>
    <row r="83" spans="1:6">
      <c r="A83" s="1317"/>
      <c r="B83" s="1346" t="s">
        <v>1580</v>
      </c>
      <c r="C83" s="1319"/>
      <c r="D83" s="1320"/>
      <c r="E83" s="1700"/>
      <c r="F83" s="1321">
        <f>SUM(F57:F81)</f>
        <v>0</v>
      </c>
    </row>
    <row r="84" spans="1:6">
      <c r="A84" s="1313"/>
      <c r="B84" s="472"/>
      <c r="C84" s="472"/>
      <c r="D84" s="1315"/>
      <c r="E84" s="1334"/>
      <c r="F84" s="1316"/>
    </row>
    <row r="85" spans="1:6">
      <c r="A85" s="1847" t="s">
        <v>1581</v>
      </c>
      <c r="B85" s="1847"/>
      <c r="C85" s="1322"/>
      <c r="D85" s="1323"/>
      <c r="E85" s="1701"/>
      <c r="F85" s="1324"/>
    </row>
    <row r="86" spans="1:6" ht="51">
      <c r="A86" s="1306" t="s">
        <v>331</v>
      </c>
      <c r="B86" s="1030" t="s">
        <v>1758</v>
      </c>
      <c r="C86" s="1326" t="s">
        <v>329</v>
      </c>
      <c r="D86" s="1308">
        <v>7500</v>
      </c>
      <c r="E86" s="1327"/>
      <c r="F86" s="1308">
        <f>D86*E86</f>
        <v>0</v>
      </c>
    </row>
    <row r="87" spans="1:6" ht="51">
      <c r="A87" s="1309" t="s">
        <v>332</v>
      </c>
      <c r="B87" s="1034" t="s">
        <v>1759</v>
      </c>
      <c r="C87" s="1328" t="s">
        <v>329</v>
      </c>
      <c r="D87" s="1311">
        <v>37200</v>
      </c>
      <c r="E87" s="1329"/>
      <c r="F87" s="1308">
        <f>D87*E87</f>
        <v>0</v>
      </c>
    </row>
    <row r="88" spans="1:6">
      <c r="A88" s="1313"/>
      <c r="B88" s="472"/>
      <c r="C88" s="472"/>
      <c r="D88" s="1315"/>
      <c r="E88" s="1334"/>
      <c r="F88" s="1316"/>
    </row>
    <row r="89" spans="1:6">
      <c r="A89" s="1317"/>
      <c r="B89" s="1346" t="s">
        <v>1582</v>
      </c>
      <c r="C89" s="1319"/>
      <c r="D89" s="1320"/>
      <c r="E89" s="1700"/>
      <c r="F89" s="1321">
        <f>SUM(F86:F87)</f>
        <v>0</v>
      </c>
    </row>
    <row r="90" spans="1:6">
      <c r="A90" s="1313"/>
      <c r="B90" s="1347"/>
      <c r="C90" s="472"/>
      <c r="D90" s="1315"/>
      <c r="E90" s="1334"/>
      <c r="F90" s="1316"/>
    </row>
    <row r="91" spans="1:6">
      <c r="A91" s="1847" t="s">
        <v>1583</v>
      </c>
      <c r="B91" s="1847"/>
      <c r="C91" s="1322"/>
      <c r="D91" s="1323"/>
      <c r="E91" s="1701"/>
      <c r="F91" s="1324"/>
    </row>
    <row r="92" spans="1:6" ht="131.25" customHeight="1">
      <c r="A92" s="1306" t="s">
        <v>331</v>
      </c>
      <c r="B92" s="1030" t="s">
        <v>1584</v>
      </c>
      <c r="C92" s="1348" t="s">
        <v>1383</v>
      </c>
      <c r="D92" s="1308">
        <v>126</v>
      </c>
      <c r="E92" s="1327"/>
      <c r="F92" s="1308">
        <f>D92*E92</f>
        <v>0</v>
      </c>
    </row>
    <row r="93" spans="1:6" ht="129" customHeight="1">
      <c r="A93" s="1309" t="s">
        <v>332</v>
      </c>
      <c r="B93" s="1034" t="s">
        <v>1585</v>
      </c>
      <c r="C93" s="1328" t="s">
        <v>1383</v>
      </c>
      <c r="D93" s="1311">
        <v>289</v>
      </c>
      <c r="E93" s="1329"/>
      <c r="F93" s="1308">
        <f t="shared" ref="F93:F94" si="4">D93*E93</f>
        <v>0</v>
      </c>
    </row>
    <row r="94" spans="1:6" ht="38.25" customHeight="1">
      <c r="A94" s="1309" t="s">
        <v>333</v>
      </c>
      <c r="B94" s="1034" t="s">
        <v>1586</v>
      </c>
      <c r="C94" s="1328" t="s">
        <v>1383</v>
      </c>
      <c r="D94" s="1311">
        <v>290</v>
      </c>
      <c r="E94" s="1329"/>
      <c r="F94" s="1308">
        <f t="shared" si="4"/>
        <v>0</v>
      </c>
    </row>
    <row r="95" spans="1:6" ht="63.75" customHeight="1">
      <c r="A95" s="1309" t="s">
        <v>334</v>
      </c>
      <c r="B95" s="1034" t="s">
        <v>1587</v>
      </c>
      <c r="C95" s="1328" t="s">
        <v>1588</v>
      </c>
      <c r="D95" s="1311">
        <v>243</v>
      </c>
      <c r="E95" s="1329"/>
      <c r="F95" s="1308">
        <f>D95*E95</f>
        <v>0</v>
      </c>
    </row>
    <row r="96" spans="1:6">
      <c r="A96" s="1313"/>
      <c r="B96" s="1332"/>
      <c r="C96" s="1333"/>
      <c r="D96" s="1315"/>
      <c r="E96" s="1334"/>
      <c r="F96" s="1316"/>
    </row>
    <row r="97" spans="1:6" ht="12.75" customHeight="1">
      <c r="A97" s="1847" t="s">
        <v>1589</v>
      </c>
      <c r="B97" s="1847"/>
      <c r="C97" s="1322"/>
      <c r="D97" s="1323"/>
      <c r="E97" s="1701"/>
      <c r="F97" s="1324"/>
    </row>
    <row r="98" spans="1:6" ht="78">
      <c r="A98" s="1306" t="s">
        <v>335</v>
      </c>
      <c r="B98" s="1030" t="s">
        <v>1590</v>
      </c>
      <c r="C98" s="1326" t="s">
        <v>1280</v>
      </c>
      <c r="D98" s="1308">
        <v>230</v>
      </c>
      <c r="E98" s="1327"/>
      <c r="F98" s="1308">
        <f>D98*E98</f>
        <v>0</v>
      </c>
    </row>
    <row r="99" spans="1:6" ht="25.5">
      <c r="A99" s="1309" t="s">
        <v>336</v>
      </c>
      <c r="B99" s="1034" t="s">
        <v>1591</v>
      </c>
      <c r="C99" s="1328" t="s">
        <v>1383</v>
      </c>
      <c r="D99" s="1311">
        <v>65</v>
      </c>
      <c r="E99" s="1329"/>
      <c r="F99" s="1308">
        <f t="shared" ref="F99:F103" si="5">D99*E99</f>
        <v>0</v>
      </c>
    </row>
    <row r="100" spans="1:6" ht="63.75">
      <c r="A100" s="1309" t="s">
        <v>260</v>
      </c>
      <c r="B100" s="1034" t="s">
        <v>1592</v>
      </c>
      <c r="C100" s="1328" t="s">
        <v>650</v>
      </c>
      <c r="D100" s="1311">
        <v>1</v>
      </c>
      <c r="E100" s="1329"/>
      <c r="F100" s="1308">
        <f t="shared" si="5"/>
        <v>0</v>
      </c>
    </row>
    <row r="101" spans="1:6" ht="66.75" customHeight="1">
      <c r="A101" s="1309" t="s">
        <v>261</v>
      </c>
      <c r="B101" s="1034" t="s">
        <v>1760</v>
      </c>
      <c r="C101" s="1328" t="s">
        <v>1280</v>
      </c>
      <c r="D101" s="1311">
        <v>88</v>
      </c>
      <c r="E101" s="1329"/>
      <c r="F101" s="1308">
        <f t="shared" si="5"/>
        <v>0</v>
      </c>
    </row>
    <row r="102" spans="1:6" ht="76.5">
      <c r="A102" s="1309" t="s">
        <v>440</v>
      </c>
      <c r="B102" s="1034" t="s">
        <v>1761</v>
      </c>
      <c r="C102" s="1328" t="s">
        <v>1280</v>
      </c>
      <c r="D102" s="1311">
        <v>95</v>
      </c>
      <c r="E102" s="1329"/>
      <c r="F102" s="1308">
        <f t="shared" si="5"/>
        <v>0</v>
      </c>
    </row>
    <row r="103" spans="1:6" ht="25.5">
      <c r="A103" s="1309" t="s">
        <v>441</v>
      </c>
      <c r="B103" s="1034" t="s">
        <v>1593</v>
      </c>
      <c r="C103" s="1349" t="s">
        <v>650</v>
      </c>
      <c r="D103" s="1350">
        <v>2</v>
      </c>
      <c r="E103" s="1329"/>
      <c r="F103" s="1308">
        <f t="shared" si="5"/>
        <v>0</v>
      </c>
    </row>
    <row r="104" spans="1:6">
      <c r="A104" s="1313"/>
      <c r="B104" s="472"/>
      <c r="C104" s="472"/>
      <c r="D104" s="1315"/>
      <c r="E104" s="1334"/>
      <c r="F104" s="1316"/>
    </row>
    <row r="105" spans="1:6">
      <c r="A105" s="1317"/>
      <c r="B105" s="1346" t="s">
        <v>1594</v>
      </c>
      <c r="C105" s="1319"/>
      <c r="D105" s="1320"/>
      <c r="E105" s="1700"/>
      <c r="F105" s="1321">
        <f>SUM(F92:F103)</f>
        <v>0</v>
      </c>
    </row>
    <row r="106" spans="1:6">
      <c r="A106" s="1313"/>
      <c r="B106" s="1347"/>
      <c r="C106" s="472"/>
      <c r="D106" s="1315"/>
      <c r="E106" s="1334"/>
      <c r="F106" s="1316"/>
    </row>
    <row r="107" spans="1:6" ht="12.75" customHeight="1">
      <c r="A107" s="1849" t="s">
        <v>1595</v>
      </c>
      <c r="B107" s="1849"/>
      <c r="C107" s="1351"/>
      <c r="D107" s="1352"/>
      <c r="E107" s="1702"/>
      <c r="F107" s="1352"/>
    </row>
    <row r="108" spans="1:6" ht="12.75" customHeight="1">
      <c r="A108" s="1847" t="s">
        <v>1596</v>
      </c>
      <c r="B108" s="1847"/>
      <c r="C108" s="1322"/>
      <c r="D108" s="1323"/>
      <c r="E108" s="1701"/>
      <c r="F108" s="1324"/>
    </row>
    <row r="109" spans="1:6" ht="105" customHeight="1">
      <c r="A109" s="1306" t="s">
        <v>331</v>
      </c>
      <c r="B109" s="1030" t="s">
        <v>1597</v>
      </c>
      <c r="C109" s="1326" t="s">
        <v>1280</v>
      </c>
      <c r="D109" s="1308">
        <v>319</v>
      </c>
      <c r="E109" s="1327"/>
      <c r="F109" s="1308">
        <f>D109*E109</f>
        <v>0</v>
      </c>
    </row>
    <row r="110" spans="1:6" ht="79.5" customHeight="1">
      <c r="A110" s="1309" t="s">
        <v>332</v>
      </c>
      <c r="B110" s="1034" t="s">
        <v>1598</v>
      </c>
      <c r="C110" s="1328" t="s">
        <v>1280</v>
      </c>
      <c r="D110" s="1311">
        <v>22</v>
      </c>
      <c r="E110" s="1329"/>
      <c r="F110" s="1308">
        <f t="shared" ref="F110:F112" si="6">D110*E110</f>
        <v>0</v>
      </c>
    </row>
    <row r="111" spans="1:6" ht="114.75">
      <c r="A111" s="1309" t="s">
        <v>333</v>
      </c>
      <c r="B111" s="1034" t="s">
        <v>1599</v>
      </c>
      <c r="C111" s="1328" t="s">
        <v>1280</v>
      </c>
      <c r="D111" s="1311">
        <v>118</v>
      </c>
      <c r="E111" s="1329"/>
      <c r="F111" s="1308">
        <f t="shared" si="6"/>
        <v>0</v>
      </c>
    </row>
    <row r="112" spans="1:6" ht="89.25">
      <c r="A112" s="1309" t="s">
        <v>334</v>
      </c>
      <c r="B112" s="1034" t="s">
        <v>1762</v>
      </c>
      <c r="C112" s="1328" t="s">
        <v>1280</v>
      </c>
      <c r="D112" s="1311">
        <v>112</v>
      </c>
      <c r="E112" s="1329"/>
      <c r="F112" s="1308">
        <f t="shared" si="6"/>
        <v>0</v>
      </c>
    </row>
    <row r="113" spans="1:11">
      <c r="A113" s="1313"/>
      <c r="B113" s="1314"/>
      <c r="C113" s="472"/>
      <c r="D113" s="1315"/>
      <c r="E113" s="1334"/>
      <c r="F113" s="1316"/>
    </row>
    <row r="114" spans="1:11">
      <c r="A114" s="1317"/>
      <c r="B114" s="1346" t="s">
        <v>1600</v>
      </c>
      <c r="C114" s="1319"/>
      <c r="D114" s="1320"/>
      <c r="E114" s="1700"/>
      <c r="F114" s="1321">
        <f>SUM(F109:F112)</f>
        <v>0</v>
      </c>
    </row>
    <row r="115" spans="1:11">
      <c r="A115" s="1313"/>
      <c r="B115" s="1332"/>
      <c r="C115" s="1333"/>
      <c r="D115" s="1315"/>
      <c r="E115" s="1334"/>
      <c r="F115" s="1316"/>
    </row>
    <row r="116" spans="1:11">
      <c r="A116" s="1846" t="s">
        <v>1601</v>
      </c>
      <c r="B116" s="1846"/>
      <c r="C116" s="1322"/>
      <c r="D116" s="1323"/>
      <c r="E116" s="1701"/>
      <c r="F116" s="1324"/>
      <c r="H116" s="1848"/>
      <c r="I116" s="1848"/>
      <c r="K116" s="1353"/>
    </row>
    <row r="117" spans="1:11">
      <c r="A117" s="1313"/>
      <c r="B117" s="472"/>
      <c r="C117" s="472"/>
      <c r="D117" s="1315"/>
      <c r="E117" s="1334"/>
      <c r="F117" s="1316"/>
      <c r="H117" s="1850"/>
      <c r="I117" s="1850"/>
      <c r="K117" s="1353"/>
    </row>
    <row r="118" spans="1:11" ht="140.25">
      <c r="A118" s="1838" t="s">
        <v>331</v>
      </c>
      <c r="B118" s="1332" t="s">
        <v>1602</v>
      </c>
      <c r="C118" s="472"/>
      <c r="D118" s="1315"/>
      <c r="E118" s="1334"/>
      <c r="F118" s="1316"/>
      <c r="H118" s="1354"/>
      <c r="I118" s="1355"/>
      <c r="K118" s="1353"/>
    </row>
    <row r="119" spans="1:11" ht="38.25">
      <c r="A119" s="1838"/>
      <c r="B119" s="1332" t="s">
        <v>1603</v>
      </c>
      <c r="C119" s="1333" t="s">
        <v>650</v>
      </c>
      <c r="D119" s="1356">
        <v>2</v>
      </c>
      <c r="E119" s="1334"/>
      <c r="F119" s="1316">
        <f>D119*E119</f>
        <v>0</v>
      </c>
      <c r="H119" s="1357"/>
      <c r="I119" s="1358"/>
      <c r="K119" s="1353"/>
    </row>
    <row r="120" spans="1:11" ht="25.5">
      <c r="A120" s="1838"/>
      <c r="B120" s="1332" t="s">
        <v>1604</v>
      </c>
      <c r="C120" s="1359"/>
      <c r="D120" s="1356"/>
      <c r="E120" s="1334"/>
      <c r="F120" s="1316"/>
      <c r="H120" s="1357"/>
      <c r="I120" s="1358"/>
      <c r="K120" s="1353"/>
    </row>
    <row r="121" spans="1:11">
      <c r="A121" s="1838"/>
      <c r="B121" s="1360" t="s">
        <v>1605</v>
      </c>
      <c r="C121" s="1361" t="s">
        <v>1606</v>
      </c>
      <c r="D121" s="1362">
        <v>2</v>
      </c>
      <c r="E121" s="1334"/>
      <c r="F121" s="1316">
        <f t="shared" ref="F121:F129" si="7">D121*E121</f>
        <v>0</v>
      </c>
      <c r="H121" s="1357"/>
      <c r="I121" s="1358"/>
      <c r="K121" s="1353"/>
    </row>
    <row r="122" spans="1:11">
      <c r="A122" s="1838"/>
      <c r="B122" s="1360" t="s">
        <v>1607</v>
      </c>
      <c r="C122" s="1361" t="s">
        <v>1606</v>
      </c>
      <c r="D122" s="1362">
        <v>2</v>
      </c>
      <c r="E122" s="1334"/>
      <c r="F122" s="1316">
        <f t="shared" si="7"/>
        <v>0</v>
      </c>
      <c r="H122" s="1357"/>
      <c r="I122" s="1358"/>
      <c r="K122" s="1353"/>
    </row>
    <row r="123" spans="1:11">
      <c r="A123" s="1838"/>
      <c r="B123" s="1360" t="s">
        <v>1608</v>
      </c>
      <c r="C123" s="1361" t="s">
        <v>1606</v>
      </c>
      <c r="D123" s="1362">
        <v>2</v>
      </c>
      <c r="E123" s="1334"/>
      <c r="F123" s="1316">
        <f t="shared" si="7"/>
        <v>0</v>
      </c>
      <c r="H123" s="1357"/>
      <c r="I123" s="1357"/>
      <c r="K123" s="1353"/>
    </row>
    <row r="124" spans="1:11" ht="25.5">
      <c r="A124" s="1838"/>
      <c r="B124" s="1332" t="s">
        <v>1609</v>
      </c>
      <c r="C124" s="472"/>
      <c r="D124" s="1356"/>
      <c r="E124" s="1334"/>
      <c r="F124" s="1316"/>
      <c r="H124" s="1357"/>
      <c r="I124" s="1015"/>
      <c r="K124" s="1353"/>
    </row>
    <row r="125" spans="1:11">
      <c r="A125" s="1838"/>
      <c r="B125" s="1360" t="s">
        <v>1610</v>
      </c>
      <c r="C125" s="1361" t="s">
        <v>1606</v>
      </c>
      <c r="D125" s="1362">
        <v>2</v>
      </c>
      <c r="E125" s="1334"/>
      <c r="F125" s="1316">
        <f t="shared" si="7"/>
        <v>0</v>
      </c>
      <c r="H125" s="1357"/>
      <c r="I125" s="1015"/>
      <c r="K125" s="1353"/>
    </row>
    <row r="126" spans="1:11" ht="15">
      <c r="A126" s="1838"/>
      <c r="B126" s="1360" t="s">
        <v>1611</v>
      </c>
      <c r="C126" s="1361" t="s">
        <v>1606</v>
      </c>
      <c r="D126" s="1362">
        <v>2</v>
      </c>
      <c r="E126" s="1334"/>
      <c r="F126" s="1316">
        <f t="shared" si="7"/>
        <v>0</v>
      </c>
      <c r="H126" s="1354"/>
      <c r="I126" s="1355"/>
      <c r="K126" s="1353"/>
    </row>
    <row r="127" spans="1:11">
      <c r="A127" s="1838"/>
      <c r="B127" s="1360" t="s">
        <v>1612</v>
      </c>
      <c r="C127" s="1361" t="s">
        <v>1606</v>
      </c>
      <c r="D127" s="1362">
        <v>2</v>
      </c>
      <c r="E127" s="1334"/>
      <c r="F127" s="1316">
        <f t="shared" si="7"/>
        <v>0</v>
      </c>
      <c r="H127" s="1363"/>
      <c r="I127" s="1015"/>
      <c r="K127" s="1353"/>
    </row>
    <row r="128" spans="1:11" ht="38.25">
      <c r="A128" s="1838"/>
      <c r="B128" s="1332" t="s">
        <v>1613</v>
      </c>
      <c r="C128" s="1361" t="s">
        <v>650</v>
      </c>
      <c r="D128" s="1315">
        <v>4</v>
      </c>
      <c r="E128" s="1334"/>
      <c r="F128" s="1316">
        <f t="shared" si="7"/>
        <v>0</v>
      </c>
      <c r="H128" s="1357"/>
      <c r="I128" s="1015"/>
      <c r="K128" s="1353"/>
    </row>
    <row r="129" spans="1:11" ht="38.25">
      <c r="A129" s="1838"/>
      <c r="B129" s="1360" t="s">
        <v>1614</v>
      </c>
      <c r="C129" s="1361" t="s">
        <v>650</v>
      </c>
      <c r="D129" s="1315">
        <v>2</v>
      </c>
      <c r="E129" s="1334"/>
      <c r="F129" s="1316">
        <f t="shared" si="7"/>
        <v>0</v>
      </c>
      <c r="H129" s="1363"/>
      <c r="I129" s="1357"/>
      <c r="K129" s="1353"/>
    </row>
    <row r="130" spans="1:11">
      <c r="A130" s="1851"/>
      <c r="B130" s="1364" t="s">
        <v>1615</v>
      </c>
      <c r="C130" s="1365" t="s">
        <v>676</v>
      </c>
      <c r="D130" s="1308">
        <v>2</v>
      </c>
      <c r="E130" s="1327"/>
      <c r="F130" s="1308">
        <f>D130*E130</f>
        <v>0</v>
      </c>
      <c r="H130" s="1363"/>
      <c r="I130" s="1357"/>
      <c r="K130" s="1353"/>
    </row>
    <row r="131" spans="1:11" ht="153">
      <c r="A131" s="1852" t="s">
        <v>332</v>
      </c>
      <c r="B131" s="1360" t="s">
        <v>1616</v>
      </c>
      <c r="C131" s="472"/>
      <c r="D131" s="1315"/>
      <c r="E131" s="1334"/>
      <c r="F131" s="1316"/>
    </row>
    <row r="132" spans="1:11" ht="38.25">
      <c r="A132" s="1839"/>
      <c r="B132" s="1366" t="s">
        <v>1617</v>
      </c>
      <c r="C132" s="1361" t="s">
        <v>650</v>
      </c>
      <c r="D132" s="1315">
        <v>1</v>
      </c>
      <c r="E132" s="1334"/>
      <c r="F132" s="1316">
        <f>D132*E132</f>
        <v>0</v>
      </c>
    </row>
    <row r="133" spans="1:11" ht="51">
      <c r="A133" s="1839"/>
      <c r="B133" s="1360" t="s">
        <v>1618</v>
      </c>
      <c r="C133" s="1361" t="s">
        <v>650</v>
      </c>
      <c r="D133" s="1315">
        <v>84</v>
      </c>
      <c r="E133" s="1334"/>
      <c r="F133" s="1316">
        <f t="shared" ref="F133:F147" si="8">D133*E133</f>
        <v>0</v>
      </c>
    </row>
    <row r="134" spans="1:11" ht="25.5">
      <c r="A134" s="1839"/>
      <c r="B134" s="1360" t="s">
        <v>1619</v>
      </c>
      <c r="C134" s="472"/>
      <c r="D134" s="1315"/>
      <c r="E134" s="1334"/>
      <c r="F134" s="1316"/>
    </row>
    <row r="135" spans="1:11">
      <c r="A135" s="1839"/>
      <c r="B135" s="1360" t="s">
        <v>1605</v>
      </c>
      <c r="C135" s="1361" t="s">
        <v>1606</v>
      </c>
      <c r="D135" s="1362">
        <v>3</v>
      </c>
      <c r="E135" s="1334"/>
      <c r="F135" s="1316">
        <f t="shared" si="8"/>
        <v>0</v>
      </c>
    </row>
    <row r="136" spans="1:11">
      <c r="A136" s="1839"/>
      <c r="B136" s="1360" t="s">
        <v>1607</v>
      </c>
      <c r="C136" s="1361" t="s">
        <v>1606</v>
      </c>
      <c r="D136" s="1362">
        <v>3</v>
      </c>
      <c r="E136" s="1334"/>
      <c r="F136" s="1316">
        <f t="shared" si="8"/>
        <v>0</v>
      </c>
    </row>
    <row r="137" spans="1:11">
      <c r="A137" s="1839"/>
      <c r="B137" s="1360" t="s">
        <v>1620</v>
      </c>
      <c r="C137" s="1361" t="s">
        <v>1606</v>
      </c>
      <c r="D137" s="1362">
        <v>3</v>
      </c>
      <c r="E137" s="1334"/>
      <c r="F137" s="1316">
        <f t="shared" si="8"/>
        <v>0</v>
      </c>
    </row>
    <row r="138" spans="1:11" ht="25.5">
      <c r="A138" s="1839"/>
      <c r="B138" s="1360" t="s">
        <v>1609</v>
      </c>
      <c r="C138" s="472"/>
      <c r="D138" s="1315"/>
      <c r="E138" s="1334"/>
      <c r="F138" s="1316">
        <f t="shared" si="8"/>
        <v>0</v>
      </c>
    </row>
    <row r="139" spans="1:11">
      <c r="A139" s="1839"/>
      <c r="B139" s="1360" t="s">
        <v>1610</v>
      </c>
      <c r="C139" s="1361" t="s">
        <v>1606</v>
      </c>
      <c r="D139" s="1362">
        <v>3</v>
      </c>
      <c r="E139" s="1334"/>
      <c r="F139" s="1316">
        <f t="shared" si="8"/>
        <v>0</v>
      </c>
    </row>
    <row r="140" spans="1:11">
      <c r="A140" s="1839"/>
      <c r="B140" s="1360" t="s">
        <v>1611</v>
      </c>
      <c r="C140" s="1361" t="s">
        <v>1606</v>
      </c>
      <c r="D140" s="1362">
        <v>3</v>
      </c>
      <c r="E140" s="1334"/>
      <c r="F140" s="1316">
        <f t="shared" si="8"/>
        <v>0</v>
      </c>
    </row>
    <row r="141" spans="1:11">
      <c r="A141" s="1839"/>
      <c r="B141" s="1360" t="s">
        <v>1612</v>
      </c>
      <c r="C141" s="1361" t="s">
        <v>1606</v>
      </c>
      <c r="D141" s="1362">
        <v>3</v>
      </c>
      <c r="E141" s="1334"/>
      <c r="F141" s="1316">
        <f t="shared" si="8"/>
        <v>0</v>
      </c>
    </row>
    <row r="142" spans="1:11" ht="38.25">
      <c r="A142" s="1839"/>
      <c r="B142" s="1360" t="s">
        <v>1621</v>
      </c>
      <c r="C142" s="472"/>
      <c r="D142" s="1356"/>
      <c r="E142" s="1334"/>
      <c r="F142" s="1316"/>
    </row>
    <row r="143" spans="1:11">
      <c r="A143" s="1839"/>
      <c r="B143" s="1360" t="s">
        <v>1610</v>
      </c>
      <c r="C143" s="1361" t="s">
        <v>1606</v>
      </c>
      <c r="D143" s="1362">
        <v>3</v>
      </c>
      <c r="E143" s="1334"/>
      <c r="F143" s="1316">
        <f t="shared" si="8"/>
        <v>0</v>
      </c>
    </row>
    <row r="144" spans="1:11">
      <c r="A144" s="1839"/>
      <c r="B144" s="1360" t="s">
        <v>1611</v>
      </c>
      <c r="C144" s="1361" t="s">
        <v>1606</v>
      </c>
      <c r="D144" s="1362">
        <v>3</v>
      </c>
      <c r="E144" s="1334"/>
      <c r="F144" s="1316">
        <f t="shared" si="8"/>
        <v>0</v>
      </c>
    </row>
    <row r="145" spans="1:6">
      <c r="A145" s="1839"/>
      <c r="B145" s="1360" t="s">
        <v>1612</v>
      </c>
      <c r="C145" s="1361" t="s">
        <v>1606</v>
      </c>
      <c r="D145" s="1362">
        <v>3</v>
      </c>
      <c r="E145" s="1334"/>
      <c r="F145" s="1316">
        <f t="shared" si="8"/>
        <v>0</v>
      </c>
    </row>
    <row r="146" spans="1:6" ht="38.25">
      <c r="A146" s="1839"/>
      <c r="B146" s="1360" t="s">
        <v>1613</v>
      </c>
      <c r="C146" s="1361" t="s">
        <v>1606</v>
      </c>
      <c r="D146" s="1356">
        <v>6</v>
      </c>
      <c r="E146" s="1334"/>
      <c r="F146" s="1316">
        <f t="shared" si="8"/>
        <v>0</v>
      </c>
    </row>
    <row r="147" spans="1:6" ht="38.25">
      <c r="A147" s="1839"/>
      <c r="B147" s="1360" t="s">
        <v>1622</v>
      </c>
      <c r="C147" s="1361" t="s">
        <v>1606</v>
      </c>
      <c r="D147" s="1356">
        <v>6</v>
      </c>
      <c r="E147" s="1334"/>
      <c r="F147" s="1316">
        <f t="shared" si="8"/>
        <v>0</v>
      </c>
    </row>
    <row r="148" spans="1:6">
      <c r="A148" s="1840"/>
      <c r="B148" s="1364" t="s">
        <v>1615</v>
      </c>
      <c r="C148" s="1365" t="s">
        <v>676</v>
      </c>
      <c r="D148" s="1367">
        <v>3</v>
      </c>
      <c r="E148" s="1327"/>
      <c r="F148" s="1308">
        <f>D148*E148</f>
        <v>0</v>
      </c>
    </row>
    <row r="149" spans="1:6" ht="140.25">
      <c r="A149" s="1852" t="s">
        <v>1623</v>
      </c>
      <c r="B149" s="1360" t="s">
        <v>1624</v>
      </c>
      <c r="C149" s="472"/>
      <c r="D149" s="1356"/>
      <c r="E149" s="1334"/>
      <c r="F149" s="1316"/>
    </row>
    <row r="150" spans="1:6" ht="38.25">
      <c r="A150" s="1853"/>
      <c r="B150" s="1366" t="s">
        <v>1603</v>
      </c>
      <c r="C150" s="1361" t="s">
        <v>650</v>
      </c>
      <c r="D150" s="1356">
        <v>1</v>
      </c>
      <c r="E150" s="1334"/>
      <c r="F150" s="1316">
        <f>D150*E150</f>
        <v>0</v>
      </c>
    </row>
    <row r="151" spans="1:6" ht="25.5">
      <c r="A151" s="1853"/>
      <c r="B151" s="1360" t="s">
        <v>1625</v>
      </c>
      <c r="C151" s="472"/>
      <c r="D151" s="1356"/>
      <c r="E151" s="1334"/>
      <c r="F151" s="1316"/>
    </row>
    <row r="152" spans="1:6">
      <c r="A152" s="1853"/>
      <c r="B152" s="1360" t="s">
        <v>1626</v>
      </c>
      <c r="C152" s="1361" t="s">
        <v>1606</v>
      </c>
      <c r="D152" s="1362">
        <v>2</v>
      </c>
      <c r="E152" s="1334"/>
      <c r="F152" s="1316">
        <f t="shared" ref="F152:F160" si="9">D152*E152</f>
        <v>0</v>
      </c>
    </row>
    <row r="153" spans="1:6">
      <c r="A153" s="1853"/>
      <c r="B153" s="1360" t="s">
        <v>1620</v>
      </c>
      <c r="C153" s="1361" t="s">
        <v>1606</v>
      </c>
      <c r="D153" s="1362">
        <v>2</v>
      </c>
      <c r="E153" s="1334"/>
      <c r="F153" s="1316">
        <f t="shared" si="9"/>
        <v>0</v>
      </c>
    </row>
    <row r="154" spans="1:6" ht="25.5">
      <c r="A154" s="1853"/>
      <c r="B154" s="1360" t="s">
        <v>1609</v>
      </c>
      <c r="C154" s="472"/>
      <c r="D154" s="1356"/>
      <c r="E154" s="1334"/>
      <c r="F154" s="1316"/>
    </row>
    <row r="155" spans="1:6">
      <c r="A155" s="1853"/>
      <c r="B155" s="1360" t="s">
        <v>1627</v>
      </c>
      <c r="C155" s="1361" t="s">
        <v>1606</v>
      </c>
      <c r="D155" s="1362">
        <v>1</v>
      </c>
      <c r="E155" s="1334"/>
      <c r="F155" s="1316">
        <f t="shared" si="9"/>
        <v>0</v>
      </c>
    </row>
    <row r="156" spans="1:6">
      <c r="A156" s="1853"/>
      <c r="B156" s="1360" t="s">
        <v>1611</v>
      </c>
      <c r="C156" s="1361" t="s">
        <v>1606</v>
      </c>
      <c r="D156" s="1362">
        <v>1</v>
      </c>
      <c r="E156" s="1334"/>
      <c r="F156" s="1316">
        <f t="shared" si="9"/>
        <v>0</v>
      </c>
    </row>
    <row r="157" spans="1:6">
      <c r="A157" s="1853"/>
      <c r="B157" s="1360" t="s">
        <v>1612</v>
      </c>
      <c r="C157" s="1361" t="s">
        <v>1606</v>
      </c>
      <c r="D157" s="1362">
        <v>2</v>
      </c>
      <c r="E157" s="1334"/>
      <c r="F157" s="1316">
        <f t="shared" si="9"/>
        <v>0</v>
      </c>
    </row>
    <row r="158" spans="1:6" ht="38.25">
      <c r="A158" s="1853"/>
      <c r="B158" s="1360" t="s">
        <v>1613</v>
      </c>
      <c r="C158" s="1361" t="s">
        <v>1606</v>
      </c>
      <c r="D158" s="1356">
        <v>4</v>
      </c>
      <c r="E158" s="1334"/>
      <c r="F158" s="1316">
        <f t="shared" si="9"/>
        <v>0</v>
      </c>
    </row>
    <row r="159" spans="1:6">
      <c r="A159" s="1851"/>
      <c r="B159" s="1364" t="s">
        <v>1615</v>
      </c>
      <c r="C159" s="1365" t="s">
        <v>676</v>
      </c>
      <c r="D159" s="1367">
        <v>1</v>
      </c>
      <c r="E159" s="1327"/>
      <c r="F159" s="1308">
        <f t="shared" si="9"/>
        <v>0</v>
      </c>
    </row>
    <row r="160" spans="1:6" ht="153">
      <c r="A160" s="1664" t="s">
        <v>1628</v>
      </c>
      <c r="B160" s="1667" t="s">
        <v>1829</v>
      </c>
      <c r="C160" s="1668" t="s">
        <v>1606</v>
      </c>
      <c r="D160" s="1669">
        <v>20</v>
      </c>
      <c r="E160" s="1703"/>
      <c r="F160" s="1335">
        <f t="shared" si="9"/>
        <v>0</v>
      </c>
    </row>
    <row r="161" spans="1:6" ht="14.25" customHeight="1">
      <c r="A161" s="1663"/>
      <c r="B161" s="1670" t="s">
        <v>1830</v>
      </c>
      <c r="C161" s="1365"/>
      <c r="D161" s="1367"/>
      <c r="E161" s="1327"/>
      <c r="F161" s="1308"/>
    </row>
    <row r="162" spans="1:6">
      <c r="A162" s="1313"/>
      <c r="B162" s="472"/>
      <c r="C162" s="472"/>
      <c r="D162" s="1356"/>
      <c r="E162" s="1334"/>
      <c r="F162" s="1316"/>
    </row>
    <row r="163" spans="1:6">
      <c r="A163" s="1317"/>
      <c r="B163" s="1346" t="s">
        <v>1629</v>
      </c>
      <c r="C163" s="1319"/>
      <c r="D163" s="1369"/>
      <c r="E163" s="1700"/>
      <c r="F163" s="1321">
        <f>SUM(F118:F160)</f>
        <v>0</v>
      </c>
    </row>
    <row r="164" spans="1:6">
      <c r="A164" s="1313"/>
      <c r="B164" s="1370"/>
      <c r="C164" s="472"/>
      <c r="D164" s="1356"/>
      <c r="E164" s="1334"/>
      <c r="F164" s="1316"/>
    </row>
    <row r="165" spans="1:6">
      <c r="A165" s="1846" t="s">
        <v>1630</v>
      </c>
      <c r="B165" s="1846"/>
      <c r="C165" s="1846"/>
      <c r="D165" s="1371"/>
      <c r="E165" s="1701"/>
      <c r="F165" s="1324"/>
    </row>
    <row r="166" spans="1:6">
      <c r="A166" s="1313"/>
      <c r="B166" s="472"/>
      <c r="C166" s="472"/>
      <c r="D166" s="1356"/>
      <c r="E166" s="1334"/>
      <c r="F166" s="1316"/>
    </row>
    <row r="167" spans="1:6" ht="51">
      <c r="A167" s="1853" t="s">
        <v>331</v>
      </c>
      <c r="B167" s="1360" t="s">
        <v>1827</v>
      </c>
      <c r="C167" s="472"/>
      <c r="D167" s="1356"/>
      <c r="E167" s="1334"/>
      <c r="F167" s="1316"/>
    </row>
    <row r="168" spans="1:6">
      <c r="A168" s="1853"/>
      <c r="B168" s="1391" t="s">
        <v>1828</v>
      </c>
      <c r="C168" s="472"/>
      <c r="D168" s="1356"/>
      <c r="E168" s="1334"/>
      <c r="F168" s="1316"/>
    </row>
    <row r="169" spans="1:6" ht="102">
      <c r="A169" s="1853"/>
      <c r="B169" s="1360" t="s">
        <v>1631</v>
      </c>
      <c r="C169" s="472"/>
      <c r="D169" s="1356"/>
      <c r="E169" s="1334"/>
      <c r="F169" s="1316"/>
    </row>
    <row r="170" spans="1:6" ht="63.75">
      <c r="A170" s="1853"/>
      <c r="B170" s="1360" t="s">
        <v>1632</v>
      </c>
      <c r="C170" s="472"/>
      <c r="D170" s="1356"/>
      <c r="E170" s="1334"/>
      <c r="F170" s="1316"/>
    </row>
    <row r="171" spans="1:6" ht="142.5" customHeight="1">
      <c r="A171" s="1853"/>
      <c r="B171" s="1332" t="s">
        <v>1633</v>
      </c>
      <c r="C171" s="472"/>
      <c r="D171" s="1356"/>
      <c r="E171" s="1334"/>
      <c r="F171" s="1316"/>
    </row>
    <row r="172" spans="1:6" ht="14.25">
      <c r="A172" s="1853"/>
      <c r="B172" s="1360" t="s">
        <v>1634</v>
      </c>
      <c r="C172" s="1333" t="s">
        <v>1383</v>
      </c>
      <c r="D172" s="1356">
        <v>650</v>
      </c>
      <c r="E172" s="1334"/>
      <c r="F172" s="1316">
        <f>D172*E172</f>
        <v>0</v>
      </c>
    </row>
    <row r="173" spans="1:6" ht="14.25">
      <c r="A173" s="1851"/>
      <c r="B173" s="1364" t="s">
        <v>1635</v>
      </c>
      <c r="C173" s="1326" t="s">
        <v>1383</v>
      </c>
      <c r="D173" s="1367">
        <v>850</v>
      </c>
      <c r="E173" s="1327"/>
      <c r="F173" s="1308">
        <f>D173*E173</f>
        <v>0</v>
      </c>
    </row>
    <row r="174" spans="1:6" ht="195" customHeight="1">
      <c r="A174" s="1852" t="s">
        <v>332</v>
      </c>
      <c r="B174" s="1332" t="s">
        <v>1636</v>
      </c>
      <c r="C174" s="472"/>
      <c r="D174" s="1356"/>
      <c r="E174" s="1334"/>
      <c r="F174" s="1316"/>
    </row>
    <row r="175" spans="1:6" ht="25.5">
      <c r="A175" s="1851"/>
      <c r="B175" s="1030" t="s">
        <v>1263</v>
      </c>
      <c r="C175" s="1326" t="s">
        <v>1383</v>
      </c>
      <c r="D175" s="1367">
        <v>205</v>
      </c>
      <c r="E175" s="1327"/>
      <c r="F175" s="1308">
        <f>D175*E175</f>
        <v>0</v>
      </c>
    </row>
    <row r="176" spans="1:6" ht="52.5">
      <c r="A176" s="1309" t="s">
        <v>333</v>
      </c>
      <c r="B176" s="1155" t="s">
        <v>1637</v>
      </c>
      <c r="C176" s="1342" t="s">
        <v>1390</v>
      </c>
      <c r="D176" s="1368">
        <v>30</v>
      </c>
      <c r="E176" s="1329"/>
      <c r="F176" s="1311">
        <f>D176*E176</f>
        <v>0</v>
      </c>
    </row>
    <row r="177" spans="1:10" ht="76.5">
      <c r="A177" s="1309" t="s">
        <v>334</v>
      </c>
      <c r="B177" s="1155" t="s">
        <v>1638</v>
      </c>
      <c r="C177" s="1342" t="s">
        <v>1383</v>
      </c>
      <c r="D177" s="1368">
        <v>85</v>
      </c>
      <c r="E177" s="1329"/>
      <c r="F177" s="1311">
        <f>D177*E177</f>
        <v>0</v>
      </c>
    </row>
    <row r="178" spans="1:10">
      <c r="A178" s="1313"/>
      <c r="B178" s="472"/>
      <c r="C178" s="472"/>
      <c r="D178" s="1356"/>
      <c r="E178" s="1334"/>
      <c r="F178" s="1316"/>
    </row>
    <row r="179" spans="1:10">
      <c r="A179" s="1317"/>
      <c r="B179" s="1318" t="s">
        <v>1639</v>
      </c>
      <c r="C179" s="1319"/>
      <c r="D179" s="1369"/>
      <c r="E179" s="1700"/>
      <c r="F179" s="1321">
        <f>SUM(F172:F173,F175,F176,F177)</f>
        <v>0</v>
      </c>
    </row>
    <row r="180" spans="1:10">
      <c r="A180" s="1313"/>
      <c r="B180" s="472"/>
      <c r="C180" s="472"/>
      <c r="D180" s="1356"/>
      <c r="E180" s="1334"/>
      <c r="F180" s="1316"/>
    </row>
    <row r="181" spans="1:10">
      <c r="A181" s="1372" t="s">
        <v>753</v>
      </c>
      <c r="B181" s="1372" t="s">
        <v>1640</v>
      </c>
      <c r="C181" s="1373"/>
      <c r="D181" s="1374"/>
      <c r="E181" s="1704"/>
      <c r="F181" s="1375"/>
    </row>
    <row r="182" spans="1:10">
      <c r="A182" s="1854"/>
      <c r="B182" s="1854"/>
      <c r="C182" s="472"/>
      <c r="D182" s="1356"/>
      <c r="E182" s="1334"/>
      <c r="F182" s="1316"/>
    </row>
    <row r="183" spans="1:10">
      <c r="A183" s="1313"/>
      <c r="B183" s="472"/>
      <c r="C183" s="472"/>
      <c r="D183" s="1356"/>
      <c r="E183" s="1334"/>
      <c r="F183" s="1316"/>
    </row>
    <row r="184" spans="1:10">
      <c r="A184" s="1376" t="s">
        <v>403</v>
      </c>
      <c r="B184" s="1333" t="s">
        <v>846</v>
      </c>
      <c r="C184" s="472"/>
      <c r="D184" s="1356"/>
      <c r="E184" s="1334"/>
      <c r="F184" s="1316"/>
    </row>
    <row r="185" spans="1:10">
      <c r="A185" s="1376" t="s">
        <v>1641</v>
      </c>
      <c r="B185" s="1333" t="s">
        <v>169</v>
      </c>
      <c r="C185" s="472"/>
      <c r="D185" s="1356"/>
      <c r="E185" s="1334"/>
      <c r="F185" s="1316">
        <f>F30</f>
        <v>0</v>
      </c>
      <c r="I185" s="1848"/>
      <c r="J185" s="1848"/>
    </row>
    <row r="186" spans="1:10">
      <c r="A186" s="1376" t="s">
        <v>1642</v>
      </c>
      <c r="B186" s="1333" t="s">
        <v>262</v>
      </c>
      <c r="C186" s="472"/>
      <c r="D186" s="1356"/>
      <c r="E186" s="1334"/>
      <c r="F186" s="1316">
        <f>F53</f>
        <v>0</v>
      </c>
      <c r="I186" s="1850"/>
      <c r="J186" s="1850"/>
    </row>
    <row r="187" spans="1:10" ht="15">
      <c r="A187" s="1376" t="s">
        <v>1643</v>
      </c>
      <c r="B187" s="1333" t="s">
        <v>1644</v>
      </c>
      <c r="C187" s="472"/>
      <c r="D187" s="1356"/>
      <c r="E187" s="1334"/>
      <c r="F187" s="1316">
        <f>F83</f>
        <v>0</v>
      </c>
      <c r="I187" s="1354"/>
      <c r="J187" s="1355"/>
    </row>
    <row r="188" spans="1:10">
      <c r="A188" s="1376" t="s">
        <v>1474</v>
      </c>
      <c r="B188" s="1333" t="s">
        <v>328</v>
      </c>
      <c r="C188" s="472"/>
      <c r="D188" s="1356"/>
      <c r="E188" s="1334"/>
      <c r="F188" s="1316">
        <f>F89</f>
        <v>0</v>
      </c>
      <c r="I188" s="1357"/>
      <c r="J188" s="1358"/>
    </row>
    <row r="189" spans="1:10">
      <c r="A189" s="1376" t="s">
        <v>1415</v>
      </c>
      <c r="B189" s="1333" t="s">
        <v>12</v>
      </c>
      <c r="C189" s="472"/>
      <c r="D189" s="1356"/>
      <c r="E189" s="1334"/>
      <c r="F189" s="1316">
        <f>F105</f>
        <v>0</v>
      </c>
      <c r="I189" s="1357"/>
      <c r="J189" s="1358"/>
    </row>
    <row r="190" spans="1:10">
      <c r="A190" s="1331"/>
      <c r="B190" s="1377" t="s">
        <v>1645</v>
      </c>
      <c r="C190" s="472"/>
      <c r="D190" s="1356"/>
      <c r="E190" s="1334"/>
      <c r="F190" s="1378">
        <f>SUM(F185:F189)</f>
        <v>0</v>
      </c>
      <c r="I190" s="1357"/>
      <c r="J190" s="1358"/>
    </row>
    <row r="191" spans="1:10">
      <c r="A191" s="1331"/>
      <c r="B191" s="1333"/>
      <c r="C191" s="472"/>
      <c r="D191" s="1356"/>
      <c r="E191" s="1334"/>
      <c r="F191" s="1316"/>
      <c r="I191" s="1357"/>
      <c r="J191" s="1358"/>
    </row>
    <row r="192" spans="1:10">
      <c r="A192" s="1333" t="s">
        <v>143</v>
      </c>
      <c r="B192" s="1333" t="s">
        <v>337</v>
      </c>
      <c r="C192" s="472"/>
      <c r="D192" s="1356"/>
      <c r="E192" s="1334"/>
      <c r="F192" s="1316"/>
      <c r="I192" s="1357"/>
      <c r="J192" s="1357"/>
    </row>
    <row r="193" spans="1:10">
      <c r="A193" s="1333" t="s">
        <v>1641</v>
      </c>
      <c r="B193" s="1333" t="s">
        <v>1442</v>
      </c>
      <c r="C193" s="472"/>
      <c r="D193" s="1356"/>
      <c r="E193" s="1334"/>
      <c r="F193" s="1316">
        <f>F114</f>
        <v>0</v>
      </c>
      <c r="I193" s="1357"/>
      <c r="J193" s="1015"/>
    </row>
    <row r="194" spans="1:10" ht="15">
      <c r="A194" s="1333" t="s">
        <v>1642</v>
      </c>
      <c r="B194" s="1333" t="s">
        <v>1646</v>
      </c>
      <c r="C194" s="472"/>
      <c r="D194" s="1356"/>
      <c r="E194" s="1334"/>
      <c r="F194" s="1316">
        <f>F163</f>
        <v>0</v>
      </c>
      <c r="I194" s="1354"/>
      <c r="J194" s="1355"/>
    </row>
    <row r="195" spans="1:10">
      <c r="A195" s="1333" t="s">
        <v>1643</v>
      </c>
      <c r="B195" s="1333" t="s">
        <v>1647</v>
      </c>
      <c r="C195" s="472"/>
      <c r="D195" s="1356"/>
      <c r="E195" s="1334"/>
      <c r="F195" s="1316">
        <f>F179</f>
        <v>0</v>
      </c>
      <c r="I195" s="1363"/>
      <c r="J195" s="1015"/>
    </row>
    <row r="196" spans="1:10">
      <c r="A196" s="1331"/>
      <c r="B196" s="1377" t="s">
        <v>1648</v>
      </c>
      <c r="C196" s="472"/>
      <c r="D196" s="1356"/>
      <c r="E196" s="1334"/>
      <c r="F196" s="1378">
        <f>SUM(F193:F195)</f>
        <v>0</v>
      </c>
      <c r="I196" s="1357"/>
      <c r="J196" s="1015"/>
    </row>
    <row r="197" spans="1:10">
      <c r="A197" s="1313"/>
      <c r="B197" s="472"/>
      <c r="C197" s="472"/>
      <c r="D197" s="1356"/>
      <c r="E197" s="1334"/>
      <c r="F197" s="1316"/>
      <c r="I197" s="1363"/>
      <c r="J197" s="1357"/>
    </row>
    <row r="198" spans="1:10">
      <c r="A198" s="1372"/>
      <c r="B198" s="1372" t="s">
        <v>1649</v>
      </c>
      <c r="C198" s="1372"/>
      <c r="D198" s="1372"/>
      <c r="E198" s="1705"/>
      <c r="F198" s="1379">
        <f>SUM(F190,F196)</f>
        <v>0</v>
      </c>
      <c r="I198" s="1363"/>
      <c r="J198" s="1357"/>
    </row>
    <row r="199" spans="1:10">
      <c r="A199" s="1313"/>
      <c r="B199" s="1380" t="s">
        <v>428</v>
      </c>
      <c r="C199" s="472"/>
      <c r="D199" s="1356"/>
      <c r="E199" s="1334"/>
      <c r="F199" s="1316">
        <f>0.25*F198</f>
        <v>0</v>
      </c>
    </row>
    <row r="200" spans="1:10">
      <c r="A200" s="1313"/>
      <c r="B200" s="1380"/>
      <c r="C200" s="472"/>
      <c r="D200" s="1356"/>
      <c r="E200" s="1334"/>
      <c r="F200" s="1316"/>
    </row>
    <row r="201" spans="1:10">
      <c r="A201" s="1300"/>
      <c r="B201" s="1381" t="s">
        <v>427</v>
      </c>
      <c r="C201" s="1300"/>
      <c r="D201" s="1300"/>
      <c r="E201" s="1706"/>
      <c r="F201" s="1691">
        <f>SUM(F198:F199)</f>
        <v>0</v>
      </c>
    </row>
    <row r="202" spans="1:10">
      <c r="D202" s="1383"/>
      <c r="F202" s="177"/>
    </row>
    <row r="203" spans="1:10">
      <c r="D203" s="1383"/>
      <c r="F203" s="177"/>
    </row>
    <row r="204" spans="1:10">
      <c r="D204" s="1383"/>
      <c r="F204" s="177"/>
    </row>
    <row r="205" spans="1:10">
      <c r="D205" s="1383"/>
      <c r="F205" s="177"/>
    </row>
    <row r="206" spans="1:10">
      <c r="A206" s="1384"/>
      <c r="B206" s="1385"/>
      <c r="C206" s="1386"/>
      <c r="D206" s="1387"/>
      <c r="E206" s="1388"/>
      <c r="F206" s="1389"/>
    </row>
    <row r="207" spans="1:10">
      <c r="A207" s="1390"/>
      <c r="B207" s="1391"/>
      <c r="C207" s="1392"/>
      <c r="D207" s="1387"/>
      <c r="E207" s="1388"/>
      <c r="F207" s="1389"/>
      <c r="G207" s="177"/>
      <c r="H207" s="177"/>
    </row>
    <row r="208" spans="1:10">
      <c r="A208" s="1390"/>
      <c r="B208" s="1391"/>
      <c r="C208" s="1392"/>
      <c r="D208" s="1387"/>
      <c r="E208" s="1388"/>
      <c r="F208" s="1389"/>
      <c r="G208" s="177"/>
      <c r="H208" s="177"/>
    </row>
    <row r="209" spans="1:8">
      <c r="A209" s="1390"/>
      <c r="B209" s="1391"/>
      <c r="C209" s="1392"/>
      <c r="D209" s="1387"/>
      <c r="E209" s="1388"/>
      <c r="F209" s="1389"/>
      <c r="G209" s="177"/>
      <c r="H209" s="177"/>
    </row>
    <row r="210" spans="1:8">
      <c r="A210" s="1390"/>
      <c r="B210" s="1391"/>
      <c r="C210" s="1392"/>
      <c r="D210" s="1387"/>
      <c r="E210" s="1388"/>
      <c r="F210" s="1389"/>
      <c r="G210" s="177"/>
      <c r="H210" s="177"/>
    </row>
    <row r="211" spans="1:8">
      <c r="A211" s="1390"/>
      <c r="B211" s="1391"/>
      <c r="C211" s="1392"/>
      <c r="D211" s="1387"/>
      <c r="E211" s="1388"/>
      <c r="F211" s="1393"/>
      <c r="G211" s="177"/>
      <c r="H211" s="177"/>
    </row>
    <row r="212" spans="1:8">
      <c r="A212" s="1390"/>
      <c r="B212" s="1391"/>
      <c r="C212" s="1386"/>
      <c r="D212" s="1387"/>
      <c r="E212" s="1388"/>
      <c r="F212" s="1389"/>
      <c r="G212" s="177"/>
      <c r="H212" s="177"/>
    </row>
    <row r="213" spans="1:8">
      <c r="A213" s="1384"/>
      <c r="B213" s="1385"/>
      <c r="C213" s="1386"/>
      <c r="D213" s="1387"/>
      <c r="E213" s="1388"/>
      <c r="F213" s="1389"/>
      <c r="G213" s="177"/>
      <c r="H213" s="177"/>
    </row>
    <row r="214" spans="1:8">
      <c r="A214" s="1394"/>
      <c r="B214" s="1395"/>
      <c r="C214" s="1396"/>
      <c r="D214" s="1397"/>
      <c r="E214" s="1396"/>
      <c r="F214" s="1398"/>
      <c r="G214" s="177"/>
      <c r="H214" s="177"/>
    </row>
    <row r="215" spans="1:8">
      <c r="A215" s="1394"/>
      <c r="B215" s="1399"/>
      <c r="C215" s="1396"/>
      <c r="D215" s="1397"/>
      <c r="E215" s="1396"/>
      <c r="F215" s="1398"/>
      <c r="G215" s="177"/>
      <c r="H215" s="177"/>
    </row>
    <row r="216" spans="1:8">
      <c r="A216" s="1394"/>
      <c r="B216" s="1395"/>
      <c r="C216" s="1396"/>
      <c r="D216" s="1397"/>
      <c r="E216" s="1396"/>
      <c r="F216" s="1398"/>
      <c r="G216" s="177"/>
      <c r="H216" s="177"/>
    </row>
    <row r="217" spans="1:8">
      <c r="A217" s="1394"/>
      <c r="B217" s="1399"/>
      <c r="C217" s="1396"/>
      <c r="D217" s="1397"/>
      <c r="E217" s="1396"/>
      <c r="F217" s="1398"/>
      <c r="G217" s="177"/>
      <c r="H217" s="177"/>
    </row>
    <row r="218" spans="1:8">
      <c r="D218" s="1383"/>
      <c r="F218" s="177"/>
    </row>
    <row r="219" spans="1:8">
      <c r="D219" s="1383"/>
      <c r="F219" s="177"/>
    </row>
    <row r="220" spans="1:8">
      <c r="D220" s="1383"/>
      <c r="F220" s="177"/>
    </row>
    <row r="221" spans="1:8">
      <c r="D221" s="1383"/>
      <c r="F221" s="177"/>
    </row>
    <row r="222" spans="1:8">
      <c r="D222" s="1383"/>
      <c r="F222" s="177"/>
    </row>
    <row r="223" spans="1:8">
      <c r="D223" s="1383"/>
      <c r="F223" s="177"/>
    </row>
    <row r="224" spans="1:8">
      <c r="D224" s="1383"/>
      <c r="F224" s="177"/>
    </row>
    <row r="225" spans="6:6" customFormat="1">
      <c r="F225" s="177"/>
    </row>
    <row r="226" spans="6:6" customFormat="1">
      <c r="F226" s="177"/>
    </row>
    <row r="227" spans="6:6" customFormat="1">
      <c r="F227" s="177"/>
    </row>
    <row r="228" spans="6:6" customFormat="1">
      <c r="F228" s="177"/>
    </row>
    <row r="229" spans="6:6" customFormat="1">
      <c r="F229" s="177"/>
    </row>
    <row r="230" spans="6:6" customFormat="1">
      <c r="F230" s="177"/>
    </row>
    <row r="231" spans="6:6" customFormat="1">
      <c r="F231" s="177"/>
    </row>
    <row r="232" spans="6:6" customFormat="1">
      <c r="F232" s="177"/>
    </row>
    <row r="233" spans="6:6" customFormat="1">
      <c r="F233" s="177"/>
    </row>
  </sheetData>
  <sheetProtection algorithmName="SHA-512" hashValue="iByVd3u8WBD1fK+MoAh+Puscz0eam1M8+oXEsNO4sdUTogMSRBqwrkGm86jEW+r7NCP6hkVYA67UEVCmCc8NNQ==" saltValue="1Ua4BFhJKel4OFgQgmn4xA==" spinCount="100000" sheet="1" objects="1" scenarios="1"/>
  <mergeCells count="39">
    <mergeCell ref="H117:I117"/>
    <mergeCell ref="A118:A130"/>
    <mergeCell ref="I186:J186"/>
    <mergeCell ref="A149:A159"/>
    <mergeCell ref="A165:C165"/>
    <mergeCell ref="A167:A173"/>
    <mergeCell ref="A174:A175"/>
    <mergeCell ref="A182:B182"/>
    <mergeCell ref="I185:J185"/>
    <mergeCell ref="A131:A148"/>
    <mergeCell ref="A80:A81"/>
    <mergeCell ref="A85:B85"/>
    <mergeCell ref="A91:B91"/>
    <mergeCell ref="A97:B97"/>
    <mergeCell ref="H116:I116"/>
    <mergeCell ref="A107:B107"/>
    <mergeCell ref="A108:B108"/>
    <mergeCell ref="A116:B116"/>
    <mergeCell ref="A32:B32"/>
    <mergeCell ref="A55:B55"/>
    <mergeCell ref="A59:A61"/>
    <mergeCell ref="A62:A64"/>
    <mergeCell ref="A65:A67"/>
    <mergeCell ref="A76:A78"/>
    <mergeCell ref="B8:E8"/>
    <mergeCell ref="A3:B3"/>
    <mergeCell ref="C3:D3"/>
    <mergeCell ref="E3:F3"/>
    <mergeCell ref="A4:B4"/>
    <mergeCell ref="B5:E5"/>
    <mergeCell ref="B6:E6"/>
    <mergeCell ref="B7:E7"/>
    <mergeCell ref="A73:A75"/>
    <mergeCell ref="B9:E9"/>
    <mergeCell ref="B10:E10"/>
    <mergeCell ref="B11:E11"/>
    <mergeCell ref="B12:E12"/>
    <mergeCell ref="A20:B20"/>
    <mergeCell ref="A21:B21"/>
  </mergeCells>
  <pageMargins left="0.59055118110236227" right="0.19685039370078741" top="0.74803149606299213" bottom="0.74803149606299213" header="0.31496062992125984" footer="0.31496062992125984"/>
  <pageSetup paperSize="9" scale="93" orientation="portrait" horizontalDpi="4294967293" r:id="rId1"/>
  <headerFooter>
    <oddHeader>&amp;LIZGRADNJA GROBLJA ZORIČIĆI - GROBNA POLJA
Prva faza površina za ukope
&amp;RTROŠKOVNIK</oddHeader>
    <oddFooter>&amp;R&amp;P</oddFooter>
  </headerFooter>
  <rowBreaks count="11" manualBreakCount="11">
    <brk id="18" max="16383" man="1"/>
    <brk id="30" max="16383" man="1"/>
    <brk id="53" max="16383" man="1"/>
    <brk id="64" max="5" man="1"/>
    <brk id="83" max="16383" man="1"/>
    <brk id="89" max="16383" man="1"/>
    <brk id="105" max="16383" man="1"/>
    <brk id="114" max="16383" man="1"/>
    <brk id="137" max="5" man="1"/>
    <brk id="163" max="16383" man="1"/>
    <brk id="17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F183"/>
  <sheetViews>
    <sheetView view="pageLayout" topLeftCell="A161" zoomScaleNormal="100" zoomScaleSheetLayoutView="100" workbookViewId="0">
      <selection activeCell="D163" sqref="D163:E163"/>
    </sheetView>
  </sheetViews>
  <sheetFormatPr defaultRowHeight="12.75"/>
  <cols>
    <col min="1" max="1" width="6.42578125" style="312" customWidth="1"/>
    <col min="2" max="2" width="41.140625" style="310" customWidth="1"/>
    <col min="3" max="3" width="7.7109375" style="310" customWidth="1"/>
    <col min="4" max="4" width="7.5703125" style="310" customWidth="1"/>
    <col min="5" max="5" width="12" style="1" customWidth="1"/>
    <col min="6" max="6" width="13" style="1" customWidth="1"/>
    <col min="7" max="16384" width="9.140625" style="310"/>
  </cols>
  <sheetData>
    <row r="1" spans="1:6" s="313" customFormat="1" ht="23.25" thickBot="1">
      <c r="A1" s="271" t="s">
        <v>843</v>
      </c>
      <c r="B1" s="36" t="s">
        <v>844</v>
      </c>
      <c r="C1" s="36" t="s">
        <v>866</v>
      </c>
      <c r="D1" s="36" t="s">
        <v>845</v>
      </c>
      <c r="E1" s="890" t="s">
        <v>430</v>
      </c>
      <c r="F1" s="890" t="s">
        <v>431</v>
      </c>
    </row>
    <row r="2" spans="1:6" s="1" customFormat="1">
      <c r="A2" s="197"/>
    </row>
    <row r="3" spans="1:6" s="1" customFormat="1">
      <c r="A3" s="273"/>
      <c r="B3" s="18"/>
      <c r="C3" s="178"/>
      <c r="D3" s="178"/>
      <c r="E3" s="9"/>
      <c r="F3" s="9"/>
    </row>
    <row r="4" spans="1:6" s="1" customFormat="1">
      <c r="A4" s="302" t="s">
        <v>1222</v>
      </c>
      <c r="B4" s="1920" t="s">
        <v>1234</v>
      </c>
      <c r="C4" s="1920"/>
      <c r="D4" s="1920"/>
      <c r="E4" s="1920"/>
      <c r="F4" s="1920"/>
    </row>
    <row r="5" spans="1:6" s="11" customFormat="1">
      <c r="A5" s="270"/>
      <c r="B5" s="179"/>
      <c r="C5" s="179"/>
      <c r="D5" s="179"/>
      <c r="E5" s="179"/>
      <c r="F5" s="179"/>
    </row>
    <row r="6" spans="1:6" s="11" customFormat="1">
      <c r="A6" s="197"/>
      <c r="B6" s="180" t="s">
        <v>679</v>
      </c>
      <c r="C6" s="179"/>
      <c r="D6" s="179"/>
      <c r="E6" s="179"/>
      <c r="F6" s="179"/>
    </row>
    <row r="7" spans="1:6" s="308" customFormat="1" ht="70.5" customHeight="1">
      <c r="A7" s="181" t="s">
        <v>1160</v>
      </c>
      <c r="B7" s="1919" t="s">
        <v>1168</v>
      </c>
      <c r="C7" s="1919"/>
      <c r="D7" s="1919"/>
      <c r="E7" s="1919"/>
      <c r="F7" s="1919"/>
    </row>
    <row r="8" spans="1:6" s="308" customFormat="1" ht="69" customHeight="1">
      <c r="A8" s="182" t="s">
        <v>1161</v>
      </c>
      <c r="B8" s="1921" t="s">
        <v>1173</v>
      </c>
      <c r="C8" s="1921"/>
      <c r="D8" s="1921"/>
      <c r="E8" s="1921"/>
      <c r="F8" s="1921"/>
    </row>
    <row r="9" spans="1:6" s="308" customFormat="1" ht="21.75" customHeight="1">
      <c r="A9" s="181" t="s">
        <v>1162</v>
      </c>
      <c r="B9" s="1919" t="s">
        <v>1169</v>
      </c>
      <c r="C9" s="1919"/>
      <c r="D9" s="1919"/>
      <c r="E9" s="1919"/>
      <c r="F9" s="1919"/>
    </row>
    <row r="10" spans="1:6" s="308" customFormat="1" ht="21.75" customHeight="1">
      <c r="A10" s="182" t="s">
        <v>1163</v>
      </c>
      <c r="B10" s="1921" t="s">
        <v>1170</v>
      </c>
      <c r="C10" s="1921"/>
      <c r="D10" s="1921"/>
      <c r="E10" s="1921"/>
      <c r="F10" s="1921"/>
    </row>
    <row r="11" spans="1:6" s="308" customFormat="1" ht="33" customHeight="1">
      <c r="A11" s="181" t="s">
        <v>1164</v>
      </c>
      <c r="B11" s="1919" t="s">
        <v>1174</v>
      </c>
      <c r="C11" s="1919"/>
      <c r="D11" s="1919"/>
      <c r="E11" s="1919"/>
      <c r="F11" s="1919"/>
    </row>
    <row r="12" spans="1:6" s="308" customFormat="1" ht="20.25" customHeight="1">
      <c r="A12" s="182" t="s">
        <v>1165</v>
      </c>
      <c r="B12" s="1921" t="s">
        <v>1171</v>
      </c>
      <c r="C12" s="1921"/>
      <c r="D12" s="1921"/>
      <c r="E12" s="1921"/>
      <c r="F12" s="1921"/>
    </row>
    <row r="13" spans="1:6" s="308" customFormat="1" ht="33" customHeight="1">
      <c r="A13" s="181" t="s">
        <v>1166</v>
      </c>
      <c r="B13" s="1919" t="s">
        <v>1175</v>
      </c>
      <c r="C13" s="1919"/>
      <c r="D13" s="1919"/>
      <c r="E13" s="1919"/>
      <c r="F13" s="1919"/>
    </row>
    <row r="14" spans="1:6" s="308" customFormat="1" ht="27.75" customHeight="1">
      <c r="A14" s="182" t="s">
        <v>1167</v>
      </c>
      <c r="B14" s="1921" t="s">
        <v>1176</v>
      </c>
      <c r="C14" s="1921"/>
      <c r="D14" s="1921"/>
      <c r="E14" s="1921"/>
      <c r="F14" s="1921"/>
    </row>
    <row r="15" spans="1:6" s="308" customFormat="1" ht="30" customHeight="1">
      <c r="A15" s="181" t="s">
        <v>753</v>
      </c>
      <c r="B15" s="1919" t="s">
        <v>1172</v>
      </c>
      <c r="C15" s="1919"/>
      <c r="D15" s="1919"/>
      <c r="E15" s="1919"/>
      <c r="F15" s="1919"/>
    </row>
    <row r="16" spans="1:6">
      <c r="A16" s="309"/>
      <c r="B16" s="308"/>
      <c r="C16" s="308"/>
      <c r="D16" s="308"/>
    </row>
    <row r="17" spans="1:6" s="11" customFormat="1">
      <c r="A17" s="270"/>
      <c r="B17" s="179"/>
      <c r="C17" s="179"/>
      <c r="D17" s="179"/>
      <c r="E17" s="179"/>
      <c r="F17" s="179"/>
    </row>
    <row r="18" spans="1:6" s="1" customFormat="1">
      <c r="A18" s="458"/>
      <c r="B18" s="505"/>
      <c r="C18" s="1913"/>
      <c r="D18" s="1914"/>
      <c r="E18" s="1904"/>
      <c r="F18" s="1903"/>
    </row>
    <row r="19" spans="1:6" s="1" customFormat="1">
      <c r="A19" s="458" t="s">
        <v>1160</v>
      </c>
      <c r="B19" s="505" t="s">
        <v>1177</v>
      </c>
      <c r="C19" s="1913"/>
      <c r="D19" s="1914"/>
      <c r="E19" s="1904"/>
      <c r="F19" s="1903"/>
    </row>
    <row r="20" spans="1:6" s="1" customFormat="1">
      <c r="A20" s="406"/>
      <c r="B20" s="438"/>
      <c r="C20" s="409"/>
      <c r="D20" s="448"/>
      <c r="E20" s="369"/>
      <c r="F20" s="448"/>
    </row>
    <row r="21" spans="1:6" s="1" customFormat="1">
      <c r="A21" s="458" t="s">
        <v>753</v>
      </c>
      <c r="B21" s="1912" t="s">
        <v>262</v>
      </c>
      <c r="C21" s="1912"/>
      <c r="D21" s="506"/>
      <c r="E21" s="368"/>
      <c r="F21" s="506"/>
    </row>
    <row r="22" spans="1:6" s="11" customFormat="1">
      <c r="A22" s="400"/>
      <c r="B22" s="430"/>
      <c r="C22" s="866"/>
      <c r="D22" s="423"/>
      <c r="E22" s="428"/>
      <c r="F22" s="423"/>
    </row>
    <row r="23" spans="1:6" s="1" customFormat="1" ht="77.25" customHeight="1">
      <c r="A23" s="392" t="s">
        <v>1178</v>
      </c>
      <c r="B23" s="1666" t="s">
        <v>1814</v>
      </c>
      <c r="C23" s="576"/>
      <c r="D23" s="576"/>
      <c r="E23" s="135"/>
      <c r="F23" s="576"/>
    </row>
    <row r="24" spans="1:6">
      <c r="A24" s="867"/>
      <c r="B24" s="490" t="s">
        <v>1179</v>
      </c>
      <c r="C24" s="409" t="s">
        <v>263</v>
      </c>
      <c r="D24" s="448">
        <v>7.2</v>
      </c>
      <c r="E24" s="515"/>
      <c r="F24" s="943">
        <f>D24*E24</f>
        <v>0</v>
      </c>
    </row>
    <row r="25" spans="1:6">
      <c r="A25" s="868"/>
      <c r="B25" s="490" t="s">
        <v>1180</v>
      </c>
      <c r="C25" s="409" t="s">
        <v>263</v>
      </c>
      <c r="D25" s="448">
        <v>4.8</v>
      </c>
      <c r="E25" s="515"/>
      <c r="F25" s="1814">
        <f>D25*E25</f>
        <v>0</v>
      </c>
    </row>
    <row r="26" spans="1:6">
      <c r="A26" s="869"/>
      <c r="B26" s="870" t="s">
        <v>1181</v>
      </c>
      <c r="C26" s="398"/>
      <c r="D26" s="456"/>
      <c r="E26" s="516"/>
      <c r="F26" s="1770">
        <f>SUM(F24:F25)</f>
        <v>0</v>
      </c>
    </row>
    <row r="27" spans="1:6" ht="92.25" customHeight="1">
      <c r="A27" s="412" t="s">
        <v>1183</v>
      </c>
      <c r="B27" s="1034" t="s">
        <v>1815</v>
      </c>
      <c r="C27" s="432" t="s">
        <v>1184</v>
      </c>
      <c r="D27" s="537">
        <v>4.2</v>
      </c>
      <c r="E27" s="1747"/>
      <c r="F27" s="1812">
        <f>D27*E27</f>
        <v>0</v>
      </c>
    </row>
    <row r="28" spans="1:6" ht="104.25" customHeight="1">
      <c r="A28" s="412" t="s">
        <v>1185</v>
      </c>
      <c r="B28" s="1034" t="s">
        <v>1816</v>
      </c>
      <c r="C28" s="432" t="s">
        <v>263</v>
      </c>
      <c r="D28" s="537">
        <v>8</v>
      </c>
      <c r="E28" s="1747"/>
      <c r="F28" s="1812">
        <f>D28*E28</f>
        <v>0</v>
      </c>
    </row>
    <row r="29" spans="1:6">
      <c r="A29" s="871"/>
      <c r="B29" s="872"/>
      <c r="C29" s="872"/>
      <c r="D29" s="872"/>
      <c r="E29" s="134"/>
      <c r="F29" s="1759"/>
    </row>
    <row r="30" spans="1:6" s="1" customFormat="1">
      <c r="A30" s="466" t="s">
        <v>560</v>
      </c>
      <c r="B30" s="539" t="s">
        <v>1186</v>
      </c>
      <c r="C30" s="468"/>
      <c r="D30" s="469"/>
      <c r="E30" s="1813"/>
      <c r="F30" s="1758">
        <f>SUM(F26,F27,F28)</f>
        <v>0</v>
      </c>
    </row>
    <row r="31" spans="1:6" s="1" customFormat="1">
      <c r="A31" s="445"/>
      <c r="B31" s="446"/>
      <c r="C31" s="402"/>
      <c r="D31" s="403"/>
      <c r="E31" s="146"/>
      <c r="F31" s="479"/>
    </row>
    <row r="32" spans="1:6" s="1" customFormat="1">
      <c r="A32" s="445"/>
      <c r="B32" s="446"/>
      <c r="C32" s="402"/>
      <c r="D32" s="403"/>
      <c r="E32" s="146"/>
      <c r="F32" s="479"/>
    </row>
    <row r="33" spans="1:6" s="1" customFormat="1">
      <c r="A33" s="445"/>
      <c r="B33" s="446"/>
      <c r="C33" s="402"/>
      <c r="D33" s="403"/>
      <c r="E33" s="146"/>
      <c r="F33" s="479"/>
    </row>
    <row r="34" spans="1:6" s="1" customFormat="1">
      <c r="A34" s="445"/>
      <c r="B34" s="446"/>
      <c r="C34" s="402"/>
      <c r="D34" s="403"/>
      <c r="E34" s="146"/>
      <c r="F34" s="479"/>
    </row>
    <row r="35" spans="1:6" s="1" customFormat="1">
      <c r="A35" s="458" t="s">
        <v>754</v>
      </c>
      <c r="B35" s="1922" t="s">
        <v>1187</v>
      </c>
      <c r="C35" s="1923"/>
      <c r="D35" s="506"/>
      <c r="E35" s="141"/>
      <c r="F35" s="506"/>
    </row>
    <row r="36" spans="1:6" s="11" customFormat="1">
      <c r="A36" s="400"/>
      <c r="B36" s="430"/>
      <c r="C36" s="873"/>
      <c r="D36" s="479"/>
      <c r="E36" s="146"/>
      <c r="F36" s="479"/>
    </row>
    <row r="37" spans="1:6" ht="180.75" customHeight="1">
      <c r="A37" s="412" t="s">
        <v>651</v>
      </c>
      <c r="B37" s="1034" t="s">
        <v>1817</v>
      </c>
      <c r="C37" s="432" t="s">
        <v>650</v>
      </c>
      <c r="D37" s="537">
        <v>1</v>
      </c>
      <c r="E37" s="1747"/>
      <c r="F37" s="1812">
        <f>D37*E37</f>
        <v>0</v>
      </c>
    </row>
    <row r="38" spans="1:6" ht="129.75" customHeight="1">
      <c r="A38" s="412" t="s">
        <v>1182</v>
      </c>
      <c r="B38" s="431" t="s">
        <v>652</v>
      </c>
      <c r="C38" s="432" t="s">
        <v>650</v>
      </c>
      <c r="D38" s="537">
        <v>1</v>
      </c>
      <c r="E38" s="1747"/>
      <c r="F38" s="1812">
        <f>D38*E38</f>
        <v>0</v>
      </c>
    </row>
    <row r="39" spans="1:6">
      <c r="A39" s="871"/>
      <c r="B39" s="872"/>
      <c r="C39" s="872"/>
      <c r="D39" s="872"/>
      <c r="E39" s="134"/>
      <c r="F39" s="1759"/>
    </row>
    <row r="40" spans="1:6" s="1" customFormat="1">
      <c r="A40" s="466" t="s">
        <v>654</v>
      </c>
      <c r="B40" s="1864" t="s">
        <v>653</v>
      </c>
      <c r="C40" s="1923"/>
      <c r="D40" s="469"/>
      <c r="E40" s="1813"/>
      <c r="F40" s="1758">
        <f>SUM(F37,F38)</f>
        <v>0</v>
      </c>
    </row>
    <row r="41" spans="1:6" s="1" customFormat="1">
      <c r="A41" s="445"/>
      <c r="B41" s="446"/>
      <c r="C41" s="874"/>
      <c r="D41" s="403"/>
      <c r="E41" s="146"/>
      <c r="F41" s="479"/>
    </row>
    <row r="42" spans="1:6" s="1" customFormat="1">
      <c r="A42" s="445"/>
      <c r="B42" s="446"/>
      <c r="C42" s="874"/>
      <c r="D42" s="403"/>
      <c r="E42" s="146"/>
      <c r="F42" s="479"/>
    </row>
    <row r="43" spans="1:6" s="1" customFormat="1">
      <c r="A43" s="445"/>
      <c r="B43" s="446"/>
      <c r="C43" s="874"/>
      <c r="D43" s="403"/>
      <c r="E43" s="146"/>
      <c r="F43" s="479"/>
    </row>
    <row r="44" spans="1:6" s="1" customFormat="1">
      <c r="A44" s="458" t="s">
        <v>424</v>
      </c>
      <c r="B44" s="1922" t="s">
        <v>655</v>
      </c>
      <c r="C44" s="1923"/>
      <c r="D44" s="506"/>
      <c r="E44" s="141"/>
      <c r="F44" s="506"/>
    </row>
    <row r="45" spans="1:6" s="11" customFormat="1">
      <c r="A45" s="400"/>
      <c r="B45" s="430"/>
      <c r="C45" s="873"/>
      <c r="D45" s="479"/>
      <c r="E45" s="146"/>
      <c r="F45" s="479"/>
    </row>
    <row r="46" spans="1:6" ht="180" customHeight="1">
      <c r="A46" s="412" t="s">
        <v>656</v>
      </c>
      <c r="B46" s="431" t="s">
        <v>1276</v>
      </c>
      <c r="C46" s="432" t="s">
        <v>650</v>
      </c>
      <c r="D46" s="537">
        <v>1</v>
      </c>
      <c r="E46" s="1747"/>
      <c r="F46" s="1812">
        <f>D46*E46</f>
        <v>0</v>
      </c>
    </row>
    <row r="47" spans="1:6" ht="165.75" customHeight="1">
      <c r="A47" s="412" t="s">
        <v>1277</v>
      </c>
      <c r="B47" s="1034" t="s">
        <v>1818</v>
      </c>
      <c r="C47" s="432" t="s">
        <v>650</v>
      </c>
      <c r="D47" s="537">
        <v>1</v>
      </c>
      <c r="E47" s="1747"/>
      <c r="F47" s="1812">
        <f>D47*E47</f>
        <v>0</v>
      </c>
    </row>
    <row r="48" spans="1:6" ht="193.5" customHeight="1">
      <c r="A48" s="412" t="s">
        <v>1278</v>
      </c>
      <c r="B48" s="1034" t="s">
        <v>1819</v>
      </c>
      <c r="C48" s="432" t="s">
        <v>650</v>
      </c>
      <c r="D48" s="537">
        <v>1</v>
      </c>
      <c r="E48" s="1747"/>
      <c r="F48" s="1812">
        <f>D48*E48</f>
        <v>0</v>
      </c>
    </row>
    <row r="49" spans="1:6" ht="66" customHeight="1">
      <c r="A49" s="392" t="s">
        <v>1279</v>
      </c>
      <c r="B49" s="434" t="s">
        <v>1337</v>
      </c>
      <c r="C49" s="875"/>
      <c r="D49" s="875"/>
      <c r="E49" s="134"/>
      <c r="F49" s="1759"/>
    </row>
    <row r="50" spans="1:6">
      <c r="A50" s="868"/>
      <c r="B50" s="430" t="s">
        <v>1281</v>
      </c>
      <c r="C50" s="409" t="s">
        <v>1280</v>
      </c>
      <c r="D50" s="448">
        <v>10.199999999999999</v>
      </c>
      <c r="E50" s="515"/>
      <c r="F50" s="943">
        <f t="shared" ref="F50:F54" si="0">D50*E50</f>
        <v>0</v>
      </c>
    </row>
    <row r="51" spans="1:6">
      <c r="A51" s="868"/>
      <c r="B51" s="430" t="s">
        <v>1282</v>
      </c>
      <c r="C51" s="409" t="s">
        <v>1280</v>
      </c>
      <c r="D51" s="448">
        <v>14.6</v>
      </c>
      <c r="E51" s="515"/>
      <c r="F51" s="943">
        <f t="shared" si="0"/>
        <v>0</v>
      </c>
    </row>
    <row r="52" spans="1:6">
      <c r="A52" s="868"/>
      <c r="B52" s="430" t="s">
        <v>1283</v>
      </c>
      <c r="C52" s="409" t="s">
        <v>650</v>
      </c>
      <c r="D52" s="448">
        <v>2</v>
      </c>
      <c r="E52" s="515"/>
      <c r="F52" s="943">
        <f t="shared" si="0"/>
        <v>0</v>
      </c>
    </row>
    <row r="53" spans="1:6">
      <c r="A53" s="868"/>
      <c r="B53" s="430" t="s">
        <v>1284</v>
      </c>
      <c r="C53" s="409" t="s">
        <v>650</v>
      </c>
      <c r="D53" s="448">
        <v>2</v>
      </c>
      <c r="E53" s="515"/>
      <c r="F53" s="943">
        <f t="shared" si="0"/>
        <v>0</v>
      </c>
    </row>
    <row r="54" spans="1:6">
      <c r="A54" s="868"/>
      <c r="B54" s="430" t="s">
        <v>1285</v>
      </c>
      <c r="C54" s="409" t="s">
        <v>650</v>
      </c>
      <c r="D54" s="448">
        <v>2</v>
      </c>
      <c r="E54" s="515"/>
      <c r="F54" s="1814">
        <f t="shared" si="0"/>
        <v>0</v>
      </c>
    </row>
    <row r="55" spans="1:6" s="311" customFormat="1">
      <c r="A55" s="869"/>
      <c r="B55" s="422" t="s">
        <v>1286</v>
      </c>
      <c r="C55" s="876"/>
      <c r="D55" s="876"/>
      <c r="E55" s="1762"/>
      <c r="F55" s="1770">
        <f>SUM(F50:F54)</f>
        <v>0</v>
      </c>
    </row>
    <row r="56" spans="1:6" ht="65.25" customHeight="1">
      <c r="A56" s="392" t="s">
        <v>1287</v>
      </c>
      <c r="B56" s="434" t="s">
        <v>1336</v>
      </c>
      <c r="C56" s="394"/>
      <c r="D56" s="455"/>
      <c r="E56" s="514"/>
      <c r="F56" s="1779"/>
    </row>
    <row r="57" spans="1:6">
      <c r="A57" s="868"/>
      <c r="B57" s="490" t="s">
        <v>1288</v>
      </c>
      <c r="C57" s="409" t="s">
        <v>1280</v>
      </c>
      <c r="D57" s="448">
        <v>32.5</v>
      </c>
      <c r="E57" s="515"/>
      <c r="F57" s="943">
        <f t="shared" ref="F57:F65" si="1">D57*E57</f>
        <v>0</v>
      </c>
    </row>
    <row r="58" spans="1:6">
      <c r="A58" s="868"/>
      <c r="B58" s="490" t="s">
        <v>1289</v>
      </c>
      <c r="C58" s="409" t="s">
        <v>1280</v>
      </c>
      <c r="D58" s="448">
        <v>5</v>
      </c>
      <c r="E58" s="515"/>
      <c r="F58" s="943">
        <f t="shared" si="1"/>
        <v>0</v>
      </c>
    </row>
    <row r="59" spans="1:6">
      <c r="A59" s="868"/>
      <c r="B59" s="490" t="s">
        <v>1290</v>
      </c>
      <c r="C59" s="409" t="s">
        <v>650</v>
      </c>
      <c r="D59" s="448">
        <v>1</v>
      </c>
      <c r="E59" s="515"/>
      <c r="F59" s="943">
        <f t="shared" si="1"/>
        <v>0</v>
      </c>
    </row>
    <row r="60" spans="1:6">
      <c r="A60" s="868"/>
      <c r="B60" s="490" t="s">
        <v>1291</v>
      </c>
      <c r="C60" s="409" t="s">
        <v>650</v>
      </c>
      <c r="D60" s="448">
        <v>1</v>
      </c>
      <c r="E60" s="860"/>
      <c r="F60" s="943">
        <f t="shared" si="1"/>
        <v>0</v>
      </c>
    </row>
    <row r="61" spans="1:6">
      <c r="A61" s="868"/>
      <c r="B61" s="490" t="s">
        <v>1292</v>
      </c>
      <c r="C61" s="409" t="s">
        <v>650</v>
      </c>
      <c r="D61" s="479">
        <v>14</v>
      </c>
      <c r="E61" s="860"/>
      <c r="F61" s="943">
        <f t="shared" si="1"/>
        <v>0</v>
      </c>
    </row>
    <row r="62" spans="1:6">
      <c r="A62" s="868"/>
      <c r="B62" s="490" t="s">
        <v>1293</v>
      </c>
      <c r="C62" s="409" t="s">
        <v>650</v>
      </c>
      <c r="D62" s="479">
        <v>13</v>
      </c>
      <c r="E62" s="860"/>
      <c r="F62" s="943">
        <f t="shared" si="1"/>
        <v>0</v>
      </c>
    </row>
    <row r="63" spans="1:6">
      <c r="A63" s="868"/>
      <c r="B63" s="490" t="s">
        <v>1294</v>
      </c>
      <c r="C63" s="409" t="s">
        <v>650</v>
      </c>
      <c r="D63" s="479">
        <v>5</v>
      </c>
      <c r="E63" s="860"/>
      <c r="F63" s="943">
        <f t="shared" si="1"/>
        <v>0</v>
      </c>
    </row>
    <row r="64" spans="1:6">
      <c r="A64" s="868"/>
      <c r="B64" s="490" t="s">
        <v>1295</v>
      </c>
      <c r="C64" s="409" t="s">
        <v>650</v>
      </c>
      <c r="D64" s="479">
        <v>2</v>
      </c>
      <c r="E64" s="860"/>
      <c r="F64" s="943">
        <f t="shared" si="1"/>
        <v>0</v>
      </c>
    </row>
    <row r="65" spans="1:6">
      <c r="A65" s="868"/>
      <c r="B65" s="490" t="s">
        <v>1296</v>
      </c>
      <c r="C65" s="409" t="s">
        <v>650</v>
      </c>
      <c r="D65" s="479">
        <v>3</v>
      </c>
      <c r="E65" s="860"/>
      <c r="F65" s="1814">
        <f t="shared" si="1"/>
        <v>0</v>
      </c>
    </row>
    <row r="66" spans="1:6">
      <c r="A66" s="869"/>
      <c r="B66" s="422" t="s">
        <v>1286</v>
      </c>
      <c r="C66" s="876"/>
      <c r="D66" s="876"/>
      <c r="E66" s="1762"/>
      <c r="F66" s="1770">
        <f>SUM(F57:F65)</f>
        <v>0</v>
      </c>
    </row>
    <row r="67" spans="1:6" ht="78" customHeight="1">
      <c r="A67" s="392" t="s">
        <v>1297</v>
      </c>
      <c r="B67" s="434" t="s">
        <v>1298</v>
      </c>
      <c r="C67" s="875"/>
      <c r="D67" s="875"/>
      <c r="E67" s="134"/>
      <c r="F67" s="1759"/>
    </row>
    <row r="68" spans="1:6">
      <c r="A68" s="868"/>
      <c r="B68" s="490" t="s">
        <v>1299</v>
      </c>
      <c r="C68" s="409" t="s">
        <v>1280</v>
      </c>
      <c r="D68" s="448">
        <v>16</v>
      </c>
      <c r="E68" s="515"/>
      <c r="F68" s="943">
        <f>D68*E68</f>
        <v>0</v>
      </c>
    </row>
    <row r="69" spans="1:6">
      <c r="A69" s="868"/>
      <c r="B69" s="490" t="s">
        <v>1300</v>
      </c>
      <c r="C69" s="409" t="s">
        <v>650</v>
      </c>
      <c r="D69" s="448">
        <v>4</v>
      </c>
      <c r="E69" s="515"/>
      <c r="F69" s="943">
        <f>D69*E69</f>
        <v>0</v>
      </c>
    </row>
    <row r="70" spans="1:6">
      <c r="A70" s="868"/>
      <c r="B70" s="490" t="s">
        <v>1301</v>
      </c>
      <c r="C70" s="409" t="s">
        <v>650</v>
      </c>
      <c r="D70" s="448">
        <v>4</v>
      </c>
      <c r="E70" s="515"/>
      <c r="F70" s="943">
        <f>D70*E70</f>
        <v>0</v>
      </c>
    </row>
    <row r="71" spans="1:6">
      <c r="A71" s="869"/>
      <c r="B71" s="422" t="s">
        <v>1286</v>
      </c>
      <c r="C71" s="876"/>
      <c r="D71" s="876"/>
      <c r="E71" s="1762"/>
      <c r="F71" s="1814">
        <f>SUM(F68:F70)</f>
        <v>0</v>
      </c>
    </row>
    <row r="72" spans="1:6" ht="28.5" customHeight="1">
      <c r="A72" s="392" t="s">
        <v>1302</v>
      </c>
      <c r="B72" s="434" t="s">
        <v>1303</v>
      </c>
      <c r="C72" s="875"/>
      <c r="D72" s="875"/>
      <c r="E72" s="134"/>
      <c r="F72" s="1759"/>
    </row>
    <row r="73" spans="1:6">
      <c r="A73" s="869"/>
      <c r="B73" s="1326" t="s">
        <v>1820</v>
      </c>
      <c r="C73" s="398" t="s">
        <v>650</v>
      </c>
      <c r="D73" s="456">
        <v>1</v>
      </c>
      <c r="E73" s="516"/>
      <c r="F73" s="1770">
        <f>D73*E73</f>
        <v>0</v>
      </c>
    </row>
    <row r="74" spans="1:6" ht="66" customHeight="1">
      <c r="A74" s="412" t="s">
        <v>1304</v>
      </c>
      <c r="B74" s="431" t="s">
        <v>1305</v>
      </c>
      <c r="C74" s="432" t="s">
        <v>650</v>
      </c>
      <c r="D74" s="537">
        <v>5</v>
      </c>
      <c r="E74" s="1747"/>
      <c r="F74" s="1812">
        <f>D74*E74</f>
        <v>0</v>
      </c>
    </row>
    <row r="75" spans="1:6">
      <c r="A75" s="871"/>
      <c r="B75" s="872"/>
      <c r="C75" s="872"/>
      <c r="D75" s="872"/>
      <c r="E75" s="134"/>
      <c r="F75" s="1759"/>
    </row>
    <row r="76" spans="1:6" s="1" customFormat="1">
      <c r="A76" s="466" t="s">
        <v>1306</v>
      </c>
      <c r="B76" s="1864" t="s">
        <v>1307</v>
      </c>
      <c r="C76" s="1923"/>
      <c r="D76" s="469"/>
      <c r="E76" s="1813"/>
      <c r="F76" s="1758">
        <f>SUM(F46,F47,F48,F55,F66,F71,F73,F74)</f>
        <v>0</v>
      </c>
    </row>
    <row r="77" spans="1:6">
      <c r="A77" s="877"/>
      <c r="B77" s="875"/>
      <c r="C77" s="875"/>
      <c r="D77" s="875"/>
      <c r="E77" s="134"/>
      <c r="F77" s="1759"/>
    </row>
    <row r="78" spans="1:6" s="1" customFormat="1">
      <c r="A78" s="466" t="s">
        <v>783</v>
      </c>
      <c r="B78" s="1864" t="s">
        <v>784</v>
      </c>
      <c r="C78" s="1923"/>
      <c r="D78" s="469"/>
      <c r="E78" s="1813"/>
      <c r="F78" s="1758">
        <f>SUM(F30,F40,F76)</f>
        <v>0</v>
      </c>
    </row>
    <row r="79" spans="1:6">
      <c r="A79" s="877"/>
      <c r="B79" s="875"/>
      <c r="C79" s="875"/>
      <c r="D79" s="875"/>
      <c r="E79" s="135"/>
      <c r="F79" s="576"/>
    </row>
    <row r="80" spans="1:6" s="11" customFormat="1">
      <c r="A80" s="878"/>
      <c r="B80" s="879"/>
      <c r="C80" s="879"/>
      <c r="D80" s="879"/>
      <c r="E80" s="888"/>
      <c r="F80" s="879"/>
    </row>
    <row r="81" spans="1:6" s="1" customFormat="1">
      <c r="A81" s="458"/>
      <c r="B81" s="505"/>
      <c r="C81" s="1913"/>
      <c r="D81" s="1914"/>
      <c r="E81" s="1926"/>
      <c r="F81" s="1914"/>
    </row>
    <row r="82" spans="1:6" s="1" customFormat="1">
      <c r="A82" s="458" t="s">
        <v>1161</v>
      </c>
      <c r="B82" s="505" t="s">
        <v>1308</v>
      </c>
      <c r="C82" s="1913"/>
      <c r="D82" s="1914"/>
      <c r="E82" s="1926"/>
      <c r="F82" s="1914"/>
    </row>
    <row r="83" spans="1:6" s="1" customFormat="1">
      <c r="A83" s="406"/>
      <c r="B83" s="438"/>
      <c r="C83" s="409"/>
      <c r="D83" s="448"/>
      <c r="E83" s="144"/>
      <c r="F83" s="448"/>
    </row>
    <row r="84" spans="1:6" s="1" customFormat="1">
      <c r="A84" s="458" t="s">
        <v>753</v>
      </c>
      <c r="B84" s="1912" t="s">
        <v>262</v>
      </c>
      <c r="C84" s="1912"/>
      <c r="D84" s="506"/>
      <c r="E84" s="141"/>
      <c r="F84" s="506"/>
    </row>
    <row r="85" spans="1:6" s="11" customFormat="1">
      <c r="A85" s="400"/>
      <c r="B85" s="430"/>
      <c r="C85" s="873"/>
      <c r="D85" s="479"/>
      <c r="E85" s="146"/>
      <c r="F85" s="479"/>
    </row>
    <row r="86" spans="1:6" s="1" customFormat="1" ht="81.75" customHeight="1">
      <c r="A86" s="392" t="s">
        <v>1178</v>
      </c>
      <c r="B86" s="1666" t="s">
        <v>1821</v>
      </c>
      <c r="C86" s="880"/>
      <c r="D86" s="880"/>
      <c r="E86" s="889"/>
      <c r="F86" s="880"/>
    </row>
    <row r="87" spans="1:6">
      <c r="A87" s="867"/>
      <c r="B87" s="490" t="s">
        <v>1179</v>
      </c>
      <c r="C87" s="409" t="s">
        <v>263</v>
      </c>
      <c r="D87" s="448">
        <v>20.5</v>
      </c>
      <c r="E87" s="515"/>
      <c r="F87" s="943">
        <f>D87*E87</f>
        <v>0</v>
      </c>
    </row>
    <row r="88" spans="1:6">
      <c r="A88" s="868"/>
      <c r="B88" s="490" t="s">
        <v>1180</v>
      </c>
      <c r="C88" s="409" t="s">
        <v>263</v>
      </c>
      <c r="D88" s="448">
        <v>13.5</v>
      </c>
      <c r="E88" s="515"/>
      <c r="F88" s="1814">
        <f>D88*E88</f>
        <v>0</v>
      </c>
    </row>
    <row r="89" spans="1:6">
      <c r="A89" s="869"/>
      <c r="B89" s="870" t="s">
        <v>1181</v>
      </c>
      <c r="C89" s="398"/>
      <c r="D89" s="456"/>
      <c r="E89" s="516"/>
      <c r="F89" s="1770">
        <f>SUM(F87:F88)</f>
        <v>0</v>
      </c>
    </row>
    <row r="90" spans="1:6" ht="93.75" customHeight="1">
      <c r="A90" s="412" t="s">
        <v>1183</v>
      </c>
      <c r="B90" s="1034" t="s">
        <v>1815</v>
      </c>
      <c r="C90" s="432" t="s">
        <v>263</v>
      </c>
      <c r="D90" s="537">
        <v>4.2</v>
      </c>
      <c r="E90" s="1747"/>
      <c r="F90" s="1812">
        <f>D90*E90</f>
        <v>0</v>
      </c>
    </row>
    <row r="91" spans="1:6" ht="103.5" customHeight="1">
      <c r="A91" s="412" t="s">
        <v>1185</v>
      </c>
      <c r="B91" s="1034" t="s">
        <v>1816</v>
      </c>
      <c r="C91" s="432" t="s">
        <v>263</v>
      </c>
      <c r="D91" s="537">
        <v>8</v>
      </c>
      <c r="E91" s="1747"/>
      <c r="F91" s="1812">
        <f>D91*E91</f>
        <v>0</v>
      </c>
    </row>
    <row r="92" spans="1:6">
      <c r="A92" s="871"/>
      <c r="B92" s="872"/>
      <c r="C92" s="872"/>
      <c r="D92" s="872"/>
      <c r="E92" s="134"/>
      <c r="F92" s="1759"/>
    </row>
    <row r="93" spans="1:6" s="1" customFormat="1">
      <c r="A93" s="466" t="s">
        <v>560</v>
      </c>
      <c r="B93" s="539" t="s">
        <v>1186</v>
      </c>
      <c r="C93" s="468"/>
      <c r="D93" s="469"/>
      <c r="E93" s="1813"/>
      <c r="F93" s="1758">
        <f>SUM(F89,F90,F91)</f>
        <v>0</v>
      </c>
    </row>
    <row r="94" spans="1:6" s="1" customFormat="1">
      <c r="A94" s="1885"/>
      <c r="B94" s="1924"/>
      <c r="C94" s="1887"/>
      <c r="D94" s="1925"/>
      <c r="E94" s="1927"/>
      <c r="F94" s="1925"/>
    </row>
    <row r="95" spans="1:6" s="1" customFormat="1">
      <c r="A95" s="1885"/>
      <c r="B95" s="1924"/>
      <c r="C95" s="1887"/>
      <c r="D95" s="1925"/>
      <c r="E95" s="1927"/>
      <c r="F95" s="1925"/>
    </row>
    <row r="96" spans="1:6" s="1" customFormat="1">
      <c r="A96" s="1885"/>
      <c r="B96" s="1924"/>
      <c r="C96" s="1887"/>
      <c r="D96" s="1925"/>
      <c r="E96" s="1927"/>
      <c r="F96" s="1925"/>
    </row>
    <row r="97" spans="1:6" s="1" customFormat="1">
      <c r="A97" s="1885"/>
      <c r="B97" s="1924"/>
      <c r="C97" s="1887"/>
      <c r="D97" s="1925"/>
      <c r="E97" s="1927"/>
      <c r="F97" s="1925"/>
    </row>
    <row r="98" spans="1:6" s="1" customFormat="1">
      <c r="A98" s="458" t="s">
        <v>754</v>
      </c>
      <c r="B98" s="1922" t="s">
        <v>1187</v>
      </c>
      <c r="C98" s="1923"/>
      <c r="D98" s="506"/>
      <c r="E98" s="141"/>
      <c r="F98" s="506"/>
    </row>
    <row r="99" spans="1:6" s="11" customFormat="1">
      <c r="A99" s="400"/>
      <c r="B99" s="430"/>
      <c r="C99" s="873"/>
      <c r="D99" s="479"/>
      <c r="E99" s="146"/>
      <c r="F99" s="479"/>
    </row>
    <row r="100" spans="1:6" ht="183.75" customHeight="1">
      <c r="A100" s="412" t="s">
        <v>651</v>
      </c>
      <c r="B100" s="431" t="s">
        <v>1309</v>
      </c>
      <c r="C100" s="432" t="s">
        <v>650</v>
      </c>
      <c r="D100" s="537">
        <v>1</v>
      </c>
      <c r="E100" s="1747"/>
      <c r="F100" s="1812">
        <f>D100*E100</f>
        <v>0</v>
      </c>
    </row>
    <row r="101" spans="1:6" ht="156.75" customHeight="1">
      <c r="A101" s="412" t="s">
        <v>1182</v>
      </c>
      <c r="B101" s="1034" t="s">
        <v>1822</v>
      </c>
      <c r="C101" s="432" t="s">
        <v>650</v>
      </c>
      <c r="D101" s="537">
        <v>1</v>
      </c>
      <c r="E101" s="1747"/>
      <c r="F101" s="1812">
        <f>D101*E101</f>
        <v>0</v>
      </c>
    </row>
    <row r="102" spans="1:6">
      <c r="A102" s="871"/>
      <c r="B102" s="872"/>
      <c r="C102" s="872"/>
      <c r="D102" s="872"/>
      <c r="E102" s="134"/>
      <c r="F102" s="1759"/>
    </row>
    <row r="103" spans="1:6" s="1" customFormat="1">
      <c r="A103" s="466" t="s">
        <v>654</v>
      </c>
      <c r="B103" s="1864" t="s">
        <v>653</v>
      </c>
      <c r="C103" s="1923"/>
      <c r="D103" s="469"/>
      <c r="E103" s="1813"/>
      <c r="F103" s="1758">
        <f>SUM(F100,F101)</f>
        <v>0</v>
      </c>
    </row>
    <row r="104" spans="1:6" s="11" customFormat="1">
      <c r="A104" s="445"/>
      <c r="B104" s="446"/>
      <c r="C104" s="874"/>
      <c r="D104" s="403"/>
      <c r="E104" s="146"/>
      <c r="F104" s="479"/>
    </row>
    <row r="105" spans="1:6" s="1" customFormat="1">
      <c r="A105" s="1885"/>
      <c r="B105" s="1924"/>
      <c r="C105" s="1887"/>
      <c r="D105" s="1925"/>
      <c r="E105" s="1927"/>
      <c r="F105" s="1925"/>
    </row>
    <row r="106" spans="1:6" s="1" customFormat="1">
      <c r="A106" s="1885"/>
      <c r="B106" s="1924"/>
      <c r="C106" s="1887"/>
      <c r="D106" s="1925"/>
      <c r="E106" s="1927"/>
      <c r="F106" s="1925"/>
    </row>
    <row r="107" spans="1:6" s="1" customFormat="1">
      <c r="A107" s="458" t="s">
        <v>424</v>
      </c>
      <c r="B107" s="1922" t="s">
        <v>1310</v>
      </c>
      <c r="C107" s="1923"/>
      <c r="D107" s="506"/>
      <c r="E107" s="141"/>
      <c r="F107" s="506"/>
    </row>
    <row r="108" spans="1:6" s="11" customFormat="1">
      <c r="A108" s="400"/>
      <c r="B108" s="430"/>
      <c r="C108" s="873"/>
      <c r="D108" s="479"/>
      <c r="E108" s="146"/>
      <c r="F108" s="479"/>
    </row>
    <row r="109" spans="1:6" ht="195.75" customHeight="1">
      <c r="A109" s="412" t="s">
        <v>656</v>
      </c>
      <c r="B109" s="1034" t="s">
        <v>1823</v>
      </c>
      <c r="C109" s="432" t="s">
        <v>650</v>
      </c>
      <c r="D109" s="537">
        <v>1</v>
      </c>
      <c r="E109" s="1747"/>
      <c r="F109" s="1812">
        <f>D109*E109</f>
        <v>0</v>
      </c>
    </row>
    <row r="110" spans="1:6" ht="29.25" customHeight="1">
      <c r="A110" s="392" t="s">
        <v>1277</v>
      </c>
      <c r="B110" s="434" t="s">
        <v>1311</v>
      </c>
      <c r="C110" s="875"/>
      <c r="D110" s="875"/>
      <c r="E110" s="134"/>
      <c r="F110" s="1759"/>
    </row>
    <row r="111" spans="1:6" ht="14.25" customHeight="1">
      <c r="A111" s="868"/>
      <c r="B111" s="462" t="s">
        <v>1312</v>
      </c>
      <c r="C111" s="409" t="s">
        <v>650</v>
      </c>
      <c r="D111" s="448">
        <v>1</v>
      </c>
      <c r="E111" s="515"/>
      <c r="F111" s="943">
        <f>D111*E111</f>
        <v>0</v>
      </c>
    </row>
    <row r="112" spans="1:6">
      <c r="A112" s="868"/>
      <c r="B112" s="490" t="s">
        <v>1313</v>
      </c>
      <c r="C112" s="409" t="s">
        <v>650</v>
      </c>
      <c r="D112" s="448">
        <v>1</v>
      </c>
      <c r="E112" s="515"/>
      <c r="F112" s="943">
        <f>D112*E112</f>
        <v>0</v>
      </c>
    </row>
    <row r="113" spans="1:6" ht="25.5">
      <c r="A113" s="868"/>
      <c r="B113" s="881" t="s">
        <v>1314</v>
      </c>
      <c r="C113" s="409" t="s">
        <v>650</v>
      </c>
      <c r="D113" s="448">
        <v>1</v>
      </c>
      <c r="E113" s="515"/>
      <c r="F113" s="943">
        <f>D113*E113</f>
        <v>0</v>
      </c>
    </row>
    <row r="114" spans="1:6" ht="25.5">
      <c r="A114" s="868"/>
      <c r="B114" s="881" t="s">
        <v>1315</v>
      </c>
      <c r="C114" s="409" t="s">
        <v>650</v>
      </c>
      <c r="D114" s="448">
        <v>1</v>
      </c>
      <c r="E114" s="515"/>
      <c r="F114" s="1814">
        <f>D114*E114</f>
        <v>0</v>
      </c>
    </row>
    <row r="115" spans="1:6">
      <c r="A115" s="869"/>
      <c r="B115" s="882" t="s">
        <v>1181</v>
      </c>
      <c r="C115" s="876"/>
      <c r="D115" s="876"/>
      <c r="E115" s="1762"/>
      <c r="F115" s="1770">
        <f>SUM(F111:F114)</f>
        <v>0</v>
      </c>
    </row>
    <row r="116" spans="1:6" ht="65.25" customHeight="1">
      <c r="A116" s="392" t="s">
        <v>1278</v>
      </c>
      <c r="B116" s="434" t="s">
        <v>1316</v>
      </c>
      <c r="C116" s="875"/>
      <c r="D116" s="875"/>
      <c r="E116" s="134"/>
      <c r="F116" s="1759"/>
    </row>
    <row r="117" spans="1:6">
      <c r="A117" s="868"/>
      <c r="B117" s="462" t="s">
        <v>1317</v>
      </c>
      <c r="C117" s="409" t="s">
        <v>1318</v>
      </c>
      <c r="D117" s="448">
        <v>46.6</v>
      </c>
      <c r="E117" s="515"/>
      <c r="F117" s="943">
        <f>D117*E117</f>
        <v>0</v>
      </c>
    </row>
    <row r="118" spans="1:6">
      <c r="A118" s="868"/>
      <c r="B118" s="490" t="s">
        <v>1319</v>
      </c>
      <c r="C118" s="409" t="s">
        <v>1318</v>
      </c>
      <c r="D118" s="448">
        <v>2.8</v>
      </c>
      <c r="E118" s="515"/>
      <c r="F118" s="1814">
        <f>D118*E118</f>
        <v>0</v>
      </c>
    </row>
    <row r="119" spans="1:6">
      <c r="A119" s="869"/>
      <c r="B119" s="882" t="s">
        <v>1181</v>
      </c>
      <c r="C119" s="876"/>
      <c r="D119" s="876"/>
      <c r="E119" s="1762"/>
      <c r="F119" s="1770">
        <f>SUM(F117:F118)</f>
        <v>0</v>
      </c>
    </row>
    <row r="120" spans="1:6" ht="116.25" customHeight="1">
      <c r="A120" s="392" t="s">
        <v>1279</v>
      </c>
      <c r="B120" s="1666" t="s">
        <v>1824</v>
      </c>
      <c r="C120" s="875"/>
      <c r="D120" s="875"/>
      <c r="E120" s="134"/>
      <c r="F120" s="1759"/>
    </row>
    <row r="121" spans="1:6">
      <c r="A121" s="868"/>
      <c r="B121" s="462" t="s">
        <v>1320</v>
      </c>
      <c r="C121" s="409" t="s">
        <v>1318</v>
      </c>
      <c r="D121" s="448">
        <v>5.5</v>
      </c>
      <c r="E121" s="515"/>
      <c r="F121" s="943">
        <f>D121*E121</f>
        <v>0</v>
      </c>
    </row>
    <row r="122" spans="1:6">
      <c r="A122" s="868"/>
      <c r="B122" s="490" t="s">
        <v>1321</v>
      </c>
      <c r="C122" s="409" t="s">
        <v>1318</v>
      </c>
      <c r="D122" s="448">
        <v>4.9000000000000004</v>
      </c>
      <c r="E122" s="515"/>
      <c r="F122" s="1814">
        <f>D122*E122</f>
        <v>0</v>
      </c>
    </row>
    <row r="123" spans="1:6">
      <c r="A123" s="869"/>
      <c r="B123" s="882" t="s">
        <v>1181</v>
      </c>
      <c r="C123" s="876"/>
      <c r="D123" s="876"/>
      <c r="E123" s="1762"/>
      <c r="F123" s="1770">
        <f>SUM(F121,F122)</f>
        <v>0</v>
      </c>
    </row>
    <row r="124" spans="1:6" ht="105.75" customHeight="1">
      <c r="A124" s="392" t="s">
        <v>1287</v>
      </c>
      <c r="B124" s="1666" t="s">
        <v>1825</v>
      </c>
      <c r="C124" s="875"/>
      <c r="D124" s="875"/>
      <c r="E124" s="134"/>
      <c r="F124" s="1759"/>
    </row>
    <row r="125" spans="1:6">
      <c r="A125" s="868"/>
      <c r="B125" s="462" t="s">
        <v>1320</v>
      </c>
      <c r="C125" s="409" t="s">
        <v>1318</v>
      </c>
      <c r="D125" s="448">
        <v>2.5</v>
      </c>
      <c r="E125" s="515"/>
      <c r="F125" s="943">
        <f>D125*E125</f>
        <v>0</v>
      </c>
    </row>
    <row r="126" spans="1:6">
      <c r="A126" s="868"/>
      <c r="B126" s="490" t="s">
        <v>1321</v>
      </c>
      <c r="C126" s="409" t="s">
        <v>1318</v>
      </c>
      <c r="D126" s="448">
        <v>2.6</v>
      </c>
      <c r="E126" s="515"/>
      <c r="F126" s="1814">
        <f>D126*E126</f>
        <v>0</v>
      </c>
    </row>
    <row r="127" spans="1:6">
      <c r="A127" s="869"/>
      <c r="B127" s="882" t="s">
        <v>1181</v>
      </c>
      <c r="C127" s="876"/>
      <c r="D127" s="876"/>
      <c r="E127" s="1762"/>
      <c r="F127" s="1770">
        <f>SUM(F125:F126)</f>
        <v>0</v>
      </c>
    </row>
    <row r="128" spans="1:6" ht="117" customHeight="1">
      <c r="A128" s="392" t="s">
        <v>1297</v>
      </c>
      <c r="B128" s="1666" t="s">
        <v>1826</v>
      </c>
      <c r="C128" s="875"/>
      <c r="D128" s="875"/>
      <c r="E128" s="134"/>
      <c r="F128" s="1759"/>
    </row>
    <row r="129" spans="1:6">
      <c r="A129" s="868"/>
      <c r="B129" s="462" t="s">
        <v>1320</v>
      </c>
      <c r="C129" s="409" t="s">
        <v>1318</v>
      </c>
      <c r="D129" s="448">
        <v>16.8</v>
      </c>
      <c r="E129" s="515"/>
      <c r="F129" s="943">
        <f>D129*E129</f>
        <v>0</v>
      </c>
    </row>
    <row r="130" spans="1:6">
      <c r="A130" s="868"/>
      <c r="B130" s="490" t="s">
        <v>1321</v>
      </c>
      <c r="C130" s="409" t="s">
        <v>1318</v>
      </c>
      <c r="D130" s="448">
        <v>38.700000000000003</v>
      </c>
      <c r="E130" s="515"/>
      <c r="F130" s="1814">
        <f>D130*E130</f>
        <v>0</v>
      </c>
    </row>
    <row r="131" spans="1:6">
      <c r="A131" s="869"/>
      <c r="B131" s="882" t="s">
        <v>1181</v>
      </c>
      <c r="C131" s="876"/>
      <c r="D131" s="876"/>
      <c r="E131" s="1762"/>
      <c r="F131" s="1770">
        <f>SUM(F129:F130)</f>
        <v>0</v>
      </c>
    </row>
    <row r="132" spans="1:6" ht="68.25" customHeight="1">
      <c r="A132" s="392" t="s">
        <v>1302</v>
      </c>
      <c r="B132" s="434" t="s">
        <v>1322</v>
      </c>
      <c r="C132" s="875"/>
      <c r="D132" s="875"/>
      <c r="E132" s="134"/>
      <c r="F132" s="1759"/>
    </row>
    <row r="133" spans="1:6">
      <c r="A133" s="869"/>
      <c r="B133" s="882" t="s">
        <v>1323</v>
      </c>
      <c r="C133" s="398" t="s">
        <v>650</v>
      </c>
      <c r="D133" s="456">
        <v>21</v>
      </c>
      <c r="E133" s="516"/>
      <c r="F133" s="1770">
        <f>D133*E133</f>
        <v>0</v>
      </c>
    </row>
    <row r="134" spans="1:6" ht="65.25" customHeight="1">
      <c r="A134" s="406" t="s">
        <v>1304</v>
      </c>
      <c r="B134" s="438" t="s">
        <v>1324</v>
      </c>
      <c r="C134" s="875"/>
      <c r="D134" s="875"/>
      <c r="E134" s="134"/>
      <c r="F134" s="1759"/>
    </row>
    <row r="135" spans="1:6">
      <c r="A135" s="868"/>
      <c r="B135" s="462" t="s">
        <v>1320</v>
      </c>
      <c r="C135" s="409" t="s">
        <v>650</v>
      </c>
      <c r="D135" s="448">
        <v>2</v>
      </c>
      <c r="E135" s="515"/>
      <c r="F135" s="943">
        <f>D135*E135</f>
        <v>0</v>
      </c>
    </row>
    <row r="136" spans="1:6">
      <c r="A136" s="868"/>
      <c r="B136" s="490" t="s">
        <v>1321</v>
      </c>
      <c r="C136" s="409" t="s">
        <v>650</v>
      </c>
      <c r="D136" s="448">
        <v>7</v>
      </c>
      <c r="E136" s="515"/>
      <c r="F136" s="1814">
        <f>D136*E136</f>
        <v>0</v>
      </c>
    </row>
    <row r="137" spans="1:6">
      <c r="A137" s="869"/>
      <c r="B137" s="882" t="s">
        <v>1181</v>
      </c>
      <c r="C137" s="876"/>
      <c r="D137" s="876"/>
      <c r="E137" s="1762"/>
      <c r="F137" s="1770">
        <f>SUM(F135:F136)</f>
        <v>0</v>
      </c>
    </row>
    <row r="138" spans="1:6" s="991" customFormat="1" ht="27" customHeight="1">
      <c r="A138" s="1815" t="s">
        <v>1832</v>
      </c>
      <c r="B138" s="1666" t="s">
        <v>1833</v>
      </c>
      <c r="C138" s="1333"/>
      <c r="D138" s="1333"/>
      <c r="E138" s="1816"/>
      <c r="F138" s="1333"/>
    </row>
    <row r="139" spans="1:6">
      <c r="A139" s="869"/>
      <c r="B139" s="882"/>
      <c r="C139" s="1817" t="s">
        <v>676</v>
      </c>
      <c r="D139" s="456">
        <v>1</v>
      </c>
      <c r="E139" s="516"/>
      <c r="F139" s="1770">
        <f>+D139*E139</f>
        <v>0</v>
      </c>
    </row>
    <row r="140" spans="1:6" s="991" customFormat="1" ht="25.5">
      <c r="A140" s="1815" t="s">
        <v>1834</v>
      </c>
      <c r="B140" s="1666" t="s">
        <v>1835</v>
      </c>
      <c r="C140" s="1333"/>
      <c r="D140" s="1333"/>
      <c r="E140" s="1816"/>
      <c r="F140" s="1333"/>
    </row>
    <row r="141" spans="1:6" ht="16.5" customHeight="1">
      <c r="A141" s="869"/>
      <c r="B141" s="882"/>
      <c r="C141" s="1817" t="s">
        <v>676</v>
      </c>
      <c r="D141" s="456">
        <v>1</v>
      </c>
      <c r="E141" s="516"/>
      <c r="F141" s="1770">
        <f>D141*E141</f>
        <v>0</v>
      </c>
    </row>
    <row r="142" spans="1:6" s="991" customFormat="1" ht="43.5" customHeight="1">
      <c r="A142" s="1815" t="s">
        <v>1836</v>
      </c>
      <c r="B142" s="1666" t="s">
        <v>1837</v>
      </c>
      <c r="C142" s="1333"/>
      <c r="D142" s="1333"/>
      <c r="E142" s="1816"/>
      <c r="F142" s="1333"/>
    </row>
    <row r="143" spans="1:6">
      <c r="A143" s="869"/>
      <c r="B143" s="882"/>
      <c r="C143" s="1817" t="s">
        <v>676</v>
      </c>
      <c r="D143" s="456">
        <v>1</v>
      </c>
      <c r="E143" s="516"/>
      <c r="F143" s="1770">
        <f>D143*E143</f>
        <v>0</v>
      </c>
    </row>
    <row r="144" spans="1:6">
      <c r="A144" s="871"/>
      <c r="B144" s="872"/>
      <c r="C144" s="872"/>
      <c r="D144" s="872"/>
      <c r="E144" s="134"/>
      <c r="F144" s="1759"/>
    </row>
    <row r="145" spans="1:6" s="1" customFormat="1">
      <c r="A145" s="466" t="s">
        <v>1306</v>
      </c>
      <c r="B145" s="1864" t="s">
        <v>1325</v>
      </c>
      <c r="C145" s="1923"/>
      <c r="D145" s="469"/>
      <c r="E145" s="1813"/>
      <c r="F145" s="1758">
        <f>SUM(F109,F115,F119,F123,F127,F131,F133,F137,F139,F141,F143)</f>
        <v>0</v>
      </c>
    </row>
    <row r="146" spans="1:6">
      <c r="A146" s="877"/>
      <c r="B146" s="875"/>
      <c r="C146" s="875"/>
      <c r="D146" s="875"/>
      <c r="E146" s="134"/>
      <c r="F146" s="1759"/>
    </row>
    <row r="147" spans="1:6" s="1" customFormat="1">
      <c r="A147" s="466" t="s">
        <v>781</v>
      </c>
      <c r="B147" s="1864" t="s">
        <v>782</v>
      </c>
      <c r="C147" s="1923"/>
      <c r="D147" s="469"/>
      <c r="E147" s="1813"/>
      <c r="F147" s="1758">
        <f>SUM(F93,F103,F145)</f>
        <v>0</v>
      </c>
    </row>
    <row r="148" spans="1:6">
      <c r="A148" s="877"/>
      <c r="B148" s="875"/>
      <c r="C148" s="875"/>
      <c r="D148" s="875"/>
      <c r="E148" s="135"/>
      <c r="F148" s="576"/>
    </row>
    <row r="149" spans="1:6">
      <c r="A149" s="871"/>
      <c r="B149" s="872"/>
      <c r="C149" s="872"/>
      <c r="D149" s="872"/>
      <c r="E149" s="135"/>
      <c r="F149" s="576"/>
    </row>
    <row r="150" spans="1:6" s="1" customFormat="1" ht="9" customHeight="1">
      <c r="A150" s="458"/>
      <c r="B150" s="505"/>
      <c r="C150" s="1913"/>
      <c r="D150" s="1914"/>
      <c r="E150" s="1926"/>
      <c r="F150" s="1914"/>
    </row>
    <row r="151" spans="1:6" s="1" customFormat="1">
      <c r="A151" s="458" t="s">
        <v>1162</v>
      </c>
      <c r="B151" s="505" t="s">
        <v>1326</v>
      </c>
      <c r="C151" s="1913"/>
      <c r="D151" s="1914"/>
      <c r="E151" s="1926"/>
      <c r="F151" s="1914"/>
    </row>
    <row r="152" spans="1:6" s="1" customFormat="1">
      <c r="A152" s="406"/>
      <c r="B152" s="438"/>
      <c r="C152" s="409"/>
      <c r="D152" s="448"/>
      <c r="E152" s="144"/>
      <c r="F152" s="448"/>
    </row>
    <row r="153" spans="1:6" ht="132.75" customHeight="1">
      <c r="A153" s="412" t="s">
        <v>331</v>
      </c>
      <c r="B153" s="431" t="s">
        <v>1338</v>
      </c>
      <c r="C153" s="432" t="s">
        <v>650</v>
      </c>
      <c r="D153" s="537">
        <v>6</v>
      </c>
      <c r="E153" s="1747"/>
      <c r="F153" s="1812">
        <f t="shared" ref="F153:F166" si="2">D153*E153</f>
        <v>0</v>
      </c>
    </row>
    <row r="154" spans="1:6" ht="54.75" customHeight="1">
      <c r="A154" s="412" t="s">
        <v>332</v>
      </c>
      <c r="B154" s="431" t="s">
        <v>771</v>
      </c>
      <c r="C154" s="432" t="s">
        <v>650</v>
      </c>
      <c r="D154" s="537">
        <v>6</v>
      </c>
      <c r="E154" s="1747"/>
      <c r="F154" s="1812">
        <f t="shared" si="2"/>
        <v>0</v>
      </c>
    </row>
    <row r="155" spans="1:6" ht="44.25" customHeight="1">
      <c r="A155" s="412" t="s">
        <v>333</v>
      </c>
      <c r="B155" s="431" t="s">
        <v>772</v>
      </c>
      <c r="C155" s="432" t="s">
        <v>650</v>
      </c>
      <c r="D155" s="537">
        <v>6</v>
      </c>
      <c r="E155" s="1747"/>
      <c r="F155" s="1812">
        <f t="shared" si="2"/>
        <v>0</v>
      </c>
    </row>
    <row r="156" spans="1:6" ht="156.75" customHeight="1">
      <c r="A156" s="412" t="s">
        <v>334</v>
      </c>
      <c r="B156" s="431" t="s">
        <v>1339</v>
      </c>
      <c r="C156" s="432" t="s">
        <v>650</v>
      </c>
      <c r="D156" s="537">
        <v>5</v>
      </c>
      <c r="E156" s="1747"/>
      <c r="F156" s="1812">
        <f t="shared" si="2"/>
        <v>0</v>
      </c>
    </row>
    <row r="157" spans="1:6" ht="69.75" customHeight="1">
      <c r="A157" s="412" t="s">
        <v>335</v>
      </c>
      <c r="B157" s="431" t="s">
        <v>773</v>
      </c>
      <c r="C157" s="432" t="s">
        <v>650</v>
      </c>
      <c r="D157" s="537">
        <v>3</v>
      </c>
      <c r="E157" s="1747"/>
      <c r="F157" s="1812">
        <f t="shared" si="2"/>
        <v>0</v>
      </c>
    </row>
    <row r="158" spans="1:6" ht="66.75" customHeight="1">
      <c r="A158" s="412" t="s">
        <v>336</v>
      </c>
      <c r="B158" s="431" t="s">
        <v>1340</v>
      </c>
      <c r="C158" s="432" t="s">
        <v>650</v>
      </c>
      <c r="D158" s="537">
        <v>3</v>
      </c>
      <c r="E158" s="1747"/>
      <c r="F158" s="1812">
        <f t="shared" si="2"/>
        <v>0</v>
      </c>
    </row>
    <row r="159" spans="1:6" ht="79.5" customHeight="1">
      <c r="A159" s="412" t="s">
        <v>260</v>
      </c>
      <c r="B159" s="431" t="s">
        <v>1341</v>
      </c>
      <c r="C159" s="432" t="s">
        <v>650</v>
      </c>
      <c r="D159" s="537">
        <v>1</v>
      </c>
      <c r="E159" s="1747"/>
      <c r="F159" s="1812">
        <f t="shared" si="2"/>
        <v>0</v>
      </c>
    </row>
    <row r="160" spans="1:6" ht="51" customHeight="1">
      <c r="A160" s="412" t="s">
        <v>261</v>
      </c>
      <c r="B160" s="431" t="s">
        <v>1342</v>
      </c>
      <c r="C160" s="432" t="s">
        <v>650</v>
      </c>
      <c r="D160" s="537">
        <v>5</v>
      </c>
      <c r="E160" s="1747"/>
      <c r="F160" s="1812">
        <f t="shared" si="2"/>
        <v>0</v>
      </c>
    </row>
    <row r="161" spans="1:6" ht="51">
      <c r="A161" s="412" t="s">
        <v>440</v>
      </c>
      <c r="B161" s="431" t="s">
        <v>1343</v>
      </c>
      <c r="C161" s="432" t="s">
        <v>650</v>
      </c>
      <c r="D161" s="537">
        <v>4</v>
      </c>
      <c r="E161" s="1747"/>
      <c r="F161" s="1812">
        <f t="shared" si="2"/>
        <v>0</v>
      </c>
    </row>
    <row r="162" spans="1:6" ht="63.75">
      <c r="A162" s="412" t="s">
        <v>441</v>
      </c>
      <c r="B162" s="431" t="s">
        <v>1344</v>
      </c>
      <c r="C162" s="432" t="s">
        <v>650</v>
      </c>
      <c r="D162" s="537">
        <v>6</v>
      </c>
      <c r="E162" s="1747"/>
      <c r="F162" s="1812">
        <f t="shared" si="2"/>
        <v>0</v>
      </c>
    </row>
    <row r="163" spans="1:6" ht="51">
      <c r="A163" s="412" t="s">
        <v>442</v>
      </c>
      <c r="B163" s="431" t="s">
        <v>1345</v>
      </c>
      <c r="C163" s="432" t="s">
        <v>650</v>
      </c>
      <c r="D163" s="537">
        <v>3</v>
      </c>
      <c r="E163" s="1747"/>
      <c r="F163" s="1812">
        <f t="shared" si="2"/>
        <v>0</v>
      </c>
    </row>
    <row r="164" spans="1:6" ht="67.5" customHeight="1">
      <c r="A164" s="412" t="s">
        <v>775</v>
      </c>
      <c r="B164" s="431" t="s">
        <v>774</v>
      </c>
      <c r="C164" s="432" t="s">
        <v>650</v>
      </c>
      <c r="D164" s="537">
        <v>1</v>
      </c>
      <c r="E164" s="1747"/>
      <c r="F164" s="1812">
        <f t="shared" si="2"/>
        <v>0</v>
      </c>
    </row>
    <row r="165" spans="1:6" ht="54.75" customHeight="1">
      <c r="A165" s="412" t="s">
        <v>776</v>
      </c>
      <c r="B165" s="431" t="s">
        <v>777</v>
      </c>
      <c r="C165" s="432" t="s">
        <v>650</v>
      </c>
      <c r="D165" s="537">
        <v>2</v>
      </c>
      <c r="E165" s="1747"/>
      <c r="F165" s="1812">
        <f t="shared" si="2"/>
        <v>0</v>
      </c>
    </row>
    <row r="166" spans="1:6" ht="55.5" customHeight="1">
      <c r="A166" s="412" t="s">
        <v>985</v>
      </c>
      <c r="B166" s="431" t="s">
        <v>778</v>
      </c>
      <c r="C166" s="432" t="s">
        <v>650</v>
      </c>
      <c r="D166" s="537">
        <v>1</v>
      </c>
      <c r="E166" s="1747"/>
      <c r="F166" s="1812">
        <f t="shared" si="2"/>
        <v>0</v>
      </c>
    </row>
    <row r="167" spans="1:6">
      <c r="A167" s="871"/>
      <c r="B167" s="872"/>
      <c r="C167" s="872"/>
      <c r="D167" s="872"/>
      <c r="E167" s="134"/>
      <c r="F167" s="1759"/>
    </row>
    <row r="168" spans="1:6" s="1" customFormat="1">
      <c r="A168" s="466" t="s">
        <v>779</v>
      </c>
      <c r="B168" s="1864" t="s">
        <v>780</v>
      </c>
      <c r="C168" s="1923"/>
      <c r="D168" s="469"/>
      <c r="E168" s="1813"/>
      <c r="F168" s="1758">
        <f>SUM(F153,F154,F155,F156,F157,F158,F159,F160,F161,F162,F163,F164,F165,F166)</f>
        <v>0</v>
      </c>
    </row>
    <row r="169" spans="1:6">
      <c r="A169" s="877"/>
      <c r="B169" s="875"/>
      <c r="C169" s="875"/>
      <c r="D169" s="875"/>
      <c r="E169" s="135"/>
      <c r="F169" s="576"/>
    </row>
    <row r="170" spans="1:6">
      <c r="A170" s="871"/>
      <c r="B170" s="872"/>
      <c r="C170" s="872"/>
      <c r="D170" s="872"/>
      <c r="E170" s="135"/>
      <c r="F170" s="576"/>
    </row>
    <row r="171" spans="1:6">
      <c r="A171" s="871"/>
      <c r="B171" s="872"/>
      <c r="C171" s="872"/>
      <c r="D171" s="872"/>
      <c r="E171" s="135"/>
      <c r="F171" s="576"/>
    </row>
    <row r="172" spans="1:6">
      <c r="A172" s="871"/>
      <c r="B172" s="872"/>
      <c r="C172" s="872"/>
      <c r="D172" s="872"/>
      <c r="E172" s="135"/>
      <c r="F172" s="576"/>
    </row>
    <row r="173" spans="1:6" s="16" customFormat="1" ht="25.5">
      <c r="A173" s="458" t="s">
        <v>426</v>
      </c>
      <c r="B173" s="459" t="s">
        <v>785</v>
      </c>
      <c r="C173" s="460"/>
      <c r="D173" s="819"/>
      <c r="E173" s="9"/>
      <c r="F173" s="779"/>
    </row>
    <row r="174" spans="1:6" s="16" customFormat="1">
      <c r="A174" s="406"/>
      <c r="B174" s="407"/>
      <c r="C174" s="462"/>
      <c r="D174" s="462"/>
      <c r="E174" s="370"/>
      <c r="F174" s="438"/>
    </row>
    <row r="175" spans="1:6" s="16" customFormat="1">
      <c r="A175" s="392" t="s">
        <v>1160</v>
      </c>
      <c r="B175" s="393" t="s">
        <v>1177</v>
      </c>
      <c r="C175" s="883"/>
      <c r="D175" s="883"/>
      <c r="E175" s="26"/>
      <c r="F175" s="1740">
        <f>F78</f>
        <v>0</v>
      </c>
    </row>
    <row r="176" spans="1:6" s="16" customFormat="1">
      <c r="A176" s="406" t="s">
        <v>1161</v>
      </c>
      <c r="B176" s="407" t="s">
        <v>1308</v>
      </c>
      <c r="C176" s="462"/>
      <c r="D176" s="462"/>
      <c r="E176" s="370"/>
      <c r="F176" s="1738">
        <f>F147</f>
        <v>0</v>
      </c>
    </row>
    <row r="177" spans="1:6" s="16" customFormat="1">
      <c r="A177" s="396" t="s">
        <v>1162</v>
      </c>
      <c r="B177" s="397" t="s">
        <v>1326</v>
      </c>
      <c r="C177" s="882"/>
      <c r="D177" s="882"/>
      <c r="E177" s="20"/>
      <c r="F177" s="1818">
        <f>F168</f>
        <v>0</v>
      </c>
    </row>
    <row r="178" spans="1:6" s="16" customFormat="1">
      <c r="A178" s="406"/>
      <c r="B178" s="407"/>
      <c r="C178" s="462"/>
      <c r="D178" s="462"/>
      <c r="E178" s="370"/>
      <c r="F178" s="1738"/>
    </row>
    <row r="179" spans="1:6" s="16" customFormat="1">
      <c r="A179" s="466"/>
      <c r="B179" s="467" t="s">
        <v>786</v>
      </c>
      <c r="C179" s="468"/>
      <c r="D179" s="469"/>
      <c r="E179" s="2"/>
      <c r="F179" s="1750">
        <f>SUM(F175:F177)</f>
        <v>0</v>
      </c>
    </row>
    <row r="180" spans="1:6" s="183" customFormat="1">
      <c r="A180" s="877"/>
      <c r="B180" s="875"/>
      <c r="C180" s="875"/>
      <c r="D180" s="875"/>
      <c r="E180" s="1"/>
      <c r="F180" s="1751"/>
    </row>
    <row r="181" spans="1:6" s="183" customFormat="1">
      <c r="A181" s="871"/>
      <c r="B181" s="884" t="s">
        <v>428</v>
      </c>
      <c r="C181" s="875"/>
      <c r="D181" s="875"/>
      <c r="E181" s="1"/>
      <c r="F181" s="1819">
        <f>+F179*0.25</f>
        <v>0</v>
      </c>
    </row>
    <row r="182" spans="1:6" s="183" customFormat="1">
      <c r="A182" s="871"/>
      <c r="B182" s="872"/>
      <c r="C182" s="872"/>
      <c r="D182" s="872"/>
      <c r="E182" s="1"/>
      <c r="F182" s="1751"/>
    </row>
    <row r="183" spans="1:6" s="183" customFormat="1">
      <c r="A183" s="885"/>
      <c r="B183" s="886" t="s">
        <v>427</v>
      </c>
      <c r="C183" s="887"/>
      <c r="D183" s="887"/>
      <c r="E183" s="892"/>
      <c r="F183" s="1752">
        <f>SUM(F179,F181)</f>
        <v>0</v>
      </c>
    </row>
  </sheetData>
  <sheetProtection algorithmName="SHA-512" hashValue="cT3+pKaDy6H8xJl95jfPPJUDbE+k/0IIZt+gwiS3C7DAtIHFVmX58e61+twq2/qVSUW+uaBRlrx+rmgPDkPD0g==" saltValue="BshW7UhFp6pFH/VfJQbTlA==" spinCount="100000" sheet="1" objects="1" scenarios="1"/>
  <mergeCells count="47">
    <mergeCell ref="B168:C168"/>
    <mergeCell ref="B147:C147"/>
    <mergeCell ref="B145:C145"/>
    <mergeCell ref="C150:C151"/>
    <mergeCell ref="D150:D151"/>
    <mergeCell ref="D105:D106"/>
    <mergeCell ref="E105:E106"/>
    <mergeCell ref="F105:F106"/>
    <mergeCell ref="B107:C107"/>
    <mergeCell ref="F150:F151"/>
    <mergeCell ref="E150:E151"/>
    <mergeCell ref="B98:C98"/>
    <mergeCell ref="A105:A106"/>
    <mergeCell ref="B105:B106"/>
    <mergeCell ref="C105:C106"/>
    <mergeCell ref="B103:C103"/>
    <mergeCell ref="A94:A97"/>
    <mergeCell ref="B94:B97"/>
    <mergeCell ref="C94:C97"/>
    <mergeCell ref="D94:D97"/>
    <mergeCell ref="F81:F82"/>
    <mergeCell ref="B84:C84"/>
    <mergeCell ref="E81:E82"/>
    <mergeCell ref="E94:E97"/>
    <mergeCell ref="F94:F97"/>
    <mergeCell ref="B76:C76"/>
    <mergeCell ref="C81:C82"/>
    <mergeCell ref="D81:D82"/>
    <mergeCell ref="B44:C44"/>
    <mergeCell ref="B40:C40"/>
    <mergeCell ref="B78:C78"/>
    <mergeCell ref="E18:E19"/>
    <mergeCell ref="F18:F19"/>
    <mergeCell ref="B35:C35"/>
    <mergeCell ref="B12:F12"/>
    <mergeCell ref="B13:F13"/>
    <mergeCell ref="B14:F14"/>
    <mergeCell ref="B15:F15"/>
    <mergeCell ref="C18:C19"/>
    <mergeCell ref="D18:D19"/>
    <mergeCell ref="B21:C21"/>
    <mergeCell ref="B11:F11"/>
    <mergeCell ref="B4:F4"/>
    <mergeCell ref="B7:F7"/>
    <mergeCell ref="B8:F8"/>
    <mergeCell ref="B9:F9"/>
    <mergeCell ref="B10:F10"/>
  </mergeCells>
  <phoneticPr fontId="5" type="noConversion"/>
  <pageMargins left="0.74803149606299213" right="0.74803149606299213" top="0.82677165354330717" bottom="0.70866141732283472" header="0.31496062992125984" footer="0.51181102362204722"/>
  <pageSetup paperSize="9" orientation="portrait" r:id="rId1"/>
  <headerFooter alignWithMargins="0">
    <oddHeader xml:space="preserve">&amp;L&amp;"Arial,Bold"Izgradnja groblja Zoričići - Mrtvačnica, Crikvenica&amp;R&amp;"Arial,Bold"TROŠKOVNIK </oddHeader>
    <oddFooter>&amp;L&amp;9
&amp;R&amp;9&amp;P</oddFooter>
  </headerFooter>
  <rowBreaks count="9" manualBreakCount="9">
    <brk id="17" max="16383" man="1"/>
    <brk id="34" max="16383" man="1"/>
    <brk id="43" max="16383" man="1"/>
    <brk id="48" max="16383" man="1"/>
    <brk id="80" max="16383" man="1"/>
    <brk id="97" max="16383" man="1"/>
    <brk id="106" max="16383" man="1"/>
    <brk id="149" max="16383" man="1"/>
    <brk id="17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H16"/>
  <sheetViews>
    <sheetView view="pageLayout" zoomScaleNormal="100" zoomScaleSheetLayoutView="130" workbookViewId="0">
      <selection activeCell="F22" sqref="F22"/>
    </sheetView>
  </sheetViews>
  <sheetFormatPr defaultRowHeight="12.75"/>
  <cols>
    <col min="1" max="1" width="6.5703125" style="304" customWidth="1"/>
    <col min="2" max="2" width="45.7109375" customWidth="1"/>
    <col min="3" max="3" width="6.7109375" customWidth="1"/>
    <col min="4" max="4" width="7.28515625" customWidth="1"/>
    <col min="5" max="5" width="9.85546875" customWidth="1"/>
    <col min="6" max="6" width="11.7109375" customWidth="1"/>
  </cols>
  <sheetData>
    <row r="1" spans="1:8" s="16" customFormat="1" ht="23.25" thickBot="1">
      <c r="A1" s="816" t="s">
        <v>843</v>
      </c>
      <c r="B1" s="817" t="s">
        <v>844</v>
      </c>
      <c r="C1" s="817" t="s">
        <v>866</v>
      </c>
      <c r="D1" s="817" t="s">
        <v>845</v>
      </c>
      <c r="E1" s="954" t="s">
        <v>430</v>
      </c>
      <c r="F1" s="954" t="s">
        <v>431</v>
      </c>
    </row>
    <row r="2" spans="1:8" s="1" customFormat="1">
      <c r="A2" s="671"/>
      <c r="B2" s="576"/>
      <c r="C2" s="576"/>
      <c r="D2" s="576"/>
      <c r="E2" s="576"/>
      <c r="F2" s="576"/>
    </row>
    <row r="3" spans="1:8">
      <c r="A3" s="950"/>
      <c r="B3" s="951" t="s">
        <v>432</v>
      </c>
      <c r="C3" s="460"/>
      <c r="D3" s="506"/>
      <c r="E3" s="779"/>
      <c r="F3" s="779"/>
    </row>
    <row r="4" spans="1:8">
      <c r="A4" s="406"/>
      <c r="B4" s="438"/>
      <c r="C4" s="409"/>
      <c r="D4" s="448"/>
      <c r="E4" s="438"/>
      <c r="F4" s="438"/>
      <c r="H4" s="177"/>
    </row>
    <row r="5" spans="1:8">
      <c r="A5" s="392" t="s">
        <v>753</v>
      </c>
      <c r="B5" s="686" t="s">
        <v>846</v>
      </c>
      <c r="C5" s="394"/>
      <c r="D5" s="455"/>
      <c r="E5" s="434"/>
      <c r="F5" s="1740">
        <f>'REKAPITULACIJA MRTVAČNICA'!F470</f>
        <v>0</v>
      </c>
      <c r="H5" s="42"/>
    </row>
    <row r="6" spans="1:8">
      <c r="A6" s="406" t="s">
        <v>754</v>
      </c>
      <c r="B6" s="682" t="s">
        <v>337</v>
      </c>
      <c r="C6" s="409"/>
      <c r="D6" s="448"/>
      <c r="E6" s="438"/>
      <c r="F6" s="1738">
        <f>OBRTNIČKI!F545</f>
        <v>0</v>
      </c>
      <c r="H6" s="42"/>
    </row>
    <row r="7" spans="1:8">
      <c r="A7" s="406" t="s">
        <v>424</v>
      </c>
      <c r="B7" s="682" t="s">
        <v>366</v>
      </c>
      <c r="C7" s="409"/>
      <c r="D7" s="448"/>
      <c r="E7" s="438"/>
      <c r="F7" s="1738">
        <f>OPREMA!F69</f>
        <v>0</v>
      </c>
      <c r="H7" s="42"/>
    </row>
    <row r="8" spans="1:8" ht="25.5">
      <c r="A8" s="406" t="s">
        <v>425</v>
      </c>
      <c r="B8" s="682" t="s">
        <v>429</v>
      </c>
      <c r="C8" s="409"/>
      <c r="D8" s="448"/>
      <c r="E8" s="438"/>
      <c r="F8" s="1738">
        <f>'STROJARSKI '!F284</f>
        <v>0</v>
      </c>
      <c r="H8" s="42"/>
    </row>
    <row r="9" spans="1:8" ht="25.5">
      <c r="A9" s="406" t="s">
        <v>426</v>
      </c>
      <c r="B9" s="407" t="s">
        <v>755</v>
      </c>
      <c r="C9" s="409"/>
      <c r="D9" s="448"/>
      <c r="E9" s="438"/>
      <c r="F9" s="1738">
        <f>STRUJA!F206</f>
        <v>0</v>
      </c>
    </row>
    <row r="10" spans="1:8" ht="25.5">
      <c r="A10" s="396" t="s">
        <v>1222</v>
      </c>
      <c r="B10" s="397" t="s">
        <v>1234</v>
      </c>
      <c r="C10" s="398"/>
      <c r="D10" s="456"/>
      <c r="E10" s="444"/>
      <c r="F10" s="1818">
        <f>VODA!F179</f>
        <v>0</v>
      </c>
    </row>
    <row r="11" spans="1:8">
      <c r="A11" s="400"/>
      <c r="B11" s="430"/>
      <c r="C11" s="402"/>
      <c r="D11" s="403"/>
      <c r="E11" s="430"/>
      <c r="F11" s="1736"/>
    </row>
    <row r="12" spans="1:8">
      <c r="A12" s="952"/>
      <c r="B12" s="539" t="s">
        <v>851</v>
      </c>
      <c r="C12" s="468"/>
      <c r="D12" s="469"/>
      <c r="E12" s="953"/>
      <c r="F12" s="1750">
        <f>SUM(F5:F10)</f>
        <v>0</v>
      </c>
    </row>
    <row r="13" spans="1:8">
      <c r="A13" s="470"/>
      <c r="B13" s="472"/>
      <c r="C13" s="472"/>
      <c r="D13" s="472"/>
      <c r="E13" s="576"/>
      <c r="F13" s="1751"/>
    </row>
    <row r="14" spans="1:8">
      <c r="A14" s="470"/>
      <c r="B14" s="884" t="s">
        <v>428</v>
      </c>
      <c r="C14" s="472"/>
      <c r="D14" s="472"/>
      <c r="E14" s="576"/>
      <c r="F14" s="1751">
        <f>0.25*F12</f>
        <v>0</v>
      </c>
    </row>
    <row r="15" spans="1:8">
      <c r="A15" s="470"/>
      <c r="B15" s="472"/>
      <c r="C15" s="472"/>
      <c r="D15" s="472"/>
      <c r="E15" s="576"/>
      <c r="F15" s="1751"/>
    </row>
    <row r="16" spans="1:8">
      <c r="A16" s="475"/>
      <c r="B16" s="886" t="s">
        <v>427</v>
      </c>
      <c r="C16" s="477"/>
      <c r="D16" s="477"/>
      <c r="E16" s="955"/>
      <c r="F16" s="1752">
        <f>SUM(F12,F14)</f>
        <v>0</v>
      </c>
    </row>
  </sheetData>
  <sheetProtection algorithmName="SHA-512" hashValue="ZUOfiLnfbDuGDcl6zmwDGmT+D+3nf7usFV/idjc8gkja9hFEf5A5AN8Ds5rXUZMzgXS8FTk+FzUSTBfIx5GNSA==" saltValue="UYL4yNlSjJNc1eLmc1rASQ==" spinCount="100000" sheet="1" objects="1" scenarios="1"/>
  <phoneticPr fontId="5" type="noConversion"/>
  <pageMargins left="0.74803149606299213" right="0.74803149606299213" top="0.82677165354330717" bottom="0.70866141732283472" header="0.31496062992125984" footer="0.51181102362204722"/>
  <pageSetup paperSize="9" orientation="portrait" horizontalDpi="4294967293" r:id="rId1"/>
  <headerFooter alignWithMargins="0">
    <oddHeader xml:space="preserve">&amp;L&amp;"Arial,Bold"Izgradnja groblja Zoričići - Mrtvačnica, Crikvenica&amp;R&amp;"Arial,Bold"TROŠKOVNIK </oddHeader>
    <oddFooter>&amp;R&amp;9&amp;P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3000-C79B-46AA-B05A-EAA81991F205}">
  <sheetPr>
    <tabColor rgb="FFC00000"/>
  </sheetPr>
  <dimension ref="A1:I2206"/>
  <sheetViews>
    <sheetView tabSelected="1" view="pageLayout" zoomScaleNormal="100" zoomScaleSheetLayoutView="100" workbookViewId="0">
      <selection activeCell="D11" sqref="D11"/>
    </sheetView>
  </sheetViews>
  <sheetFormatPr defaultRowHeight="14.25"/>
  <cols>
    <col min="1" max="1" width="8" style="1532" customWidth="1"/>
    <col min="2" max="2" width="41.42578125" style="1532" customWidth="1"/>
    <col min="3" max="3" width="11.7109375" style="1633" customWidth="1"/>
    <col min="4" max="4" width="11" style="1632" customWidth="1"/>
    <col min="5" max="5" width="14.42578125" style="1631" customWidth="1"/>
    <col min="6" max="6" width="16.140625" style="1632" customWidth="1"/>
    <col min="7" max="7" width="9.140625" style="1532"/>
    <col min="8" max="8" width="11.85546875" style="1532" bestFit="1" customWidth="1"/>
    <col min="9" max="256" width="9.140625" style="1532"/>
    <col min="257" max="257" width="9.42578125" style="1532" customWidth="1"/>
    <col min="258" max="258" width="42.5703125" style="1532" customWidth="1"/>
    <col min="259" max="259" width="13.42578125" style="1532" customWidth="1"/>
    <col min="260" max="260" width="12.28515625" style="1532" customWidth="1"/>
    <col min="261" max="261" width="14.42578125" style="1532" customWidth="1"/>
    <col min="262" max="262" width="16.140625" style="1532" customWidth="1"/>
    <col min="263" max="263" width="9.140625" style="1532"/>
    <col min="264" max="264" width="11.85546875" style="1532" bestFit="1" customWidth="1"/>
    <col min="265" max="512" width="9.140625" style="1532"/>
    <col min="513" max="513" width="9.42578125" style="1532" customWidth="1"/>
    <col min="514" max="514" width="42.5703125" style="1532" customWidth="1"/>
    <col min="515" max="515" width="13.42578125" style="1532" customWidth="1"/>
    <col min="516" max="516" width="12.28515625" style="1532" customWidth="1"/>
    <col min="517" max="517" width="14.42578125" style="1532" customWidth="1"/>
    <col min="518" max="518" width="16.140625" style="1532" customWidth="1"/>
    <col min="519" max="519" width="9.140625" style="1532"/>
    <col min="520" max="520" width="11.85546875" style="1532" bestFit="1" customWidth="1"/>
    <col min="521" max="768" width="9.140625" style="1532"/>
    <col min="769" max="769" width="9.42578125" style="1532" customWidth="1"/>
    <col min="770" max="770" width="42.5703125" style="1532" customWidth="1"/>
    <col min="771" max="771" width="13.42578125" style="1532" customWidth="1"/>
    <col min="772" max="772" width="12.28515625" style="1532" customWidth="1"/>
    <col min="773" max="773" width="14.42578125" style="1532" customWidth="1"/>
    <col min="774" max="774" width="16.140625" style="1532" customWidth="1"/>
    <col min="775" max="775" width="9.140625" style="1532"/>
    <col min="776" max="776" width="11.85546875" style="1532" bestFit="1" customWidth="1"/>
    <col min="777" max="1024" width="9.140625" style="1532"/>
    <col min="1025" max="1025" width="9.42578125" style="1532" customWidth="1"/>
    <col min="1026" max="1026" width="42.5703125" style="1532" customWidth="1"/>
    <col min="1027" max="1027" width="13.42578125" style="1532" customWidth="1"/>
    <col min="1028" max="1028" width="12.28515625" style="1532" customWidth="1"/>
    <col min="1029" max="1029" width="14.42578125" style="1532" customWidth="1"/>
    <col min="1030" max="1030" width="16.140625" style="1532" customWidth="1"/>
    <col min="1031" max="1031" width="9.140625" style="1532"/>
    <col min="1032" max="1032" width="11.85546875" style="1532" bestFit="1" customWidth="1"/>
    <col min="1033" max="1280" width="9.140625" style="1532"/>
    <col min="1281" max="1281" width="9.42578125" style="1532" customWidth="1"/>
    <col min="1282" max="1282" width="42.5703125" style="1532" customWidth="1"/>
    <col min="1283" max="1283" width="13.42578125" style="1532" customWidth="1"/>
    <col min="1284" max="1284" width="12.28515625" style="1532" customWidth="1"/>
    <col min="1285" max="1285" width="14.42578125" style="1532" customWidth="1"/>
    <col min="1286" max="1286" width="16.140625" style="1532" customWidth="1"/>
    <col min="1287" max="1287" width="9.140625" style="1532"/>
    <col min="1288" max="1288" width="11.85546875" style="1532" bestFit="1" customWidth="1"/>
    <col min="1289" max="1536" width="9.140625" style="1532"/>
    <col min="1537" max="1537" width="9.42578125" style="1532" customWidth="1"/>
    <col min="1538" max="1538" width="42.5703125" style="1532" customWidth="1"/>
    <col min="1539" max="1539" width="13.42578125" style="1532" customWidth="1"/>
    <col min="1540" max="1540" width="12.28515625" style="1532" customWidth="1"/>
    <col min="1541" max="1541" width="14.42578125" style="1532" customWidth="1"/>
    <col min="1542" max="1542" width="16.140625" style="1532" customWidth="1"/>
    <col min="1543" max="1543" width="9.140625" style="1532"/>
    <col min="1544" max="1544" width="11.85546875" style="1532" bestFit="1" customWidth="1"/>
    <col min="1545" max="1792" width="9.140625" style="1532"/>
    <col min="1793" max="1793" width="9.42578125" style="1532" customWidth="1"/>
    <col min="1794" max="1794" width="42.5703125" style="1532" customWidth="1"/>
    <col min="1795" max="1795" width="13.42578125" style="1532" customWidth="1"/>
    <col min="1796" max="1796" width="12.28515625" style="1532" customWidth="1"/>
    <col min="1797" max="1797" width="14.42578125" style="1532" customWidth="1"/>
    <col min="1798" max="1798" width="16.140625" style="1532" customWidth="1"/>
    <col min="1799" max="1799" width="9.140625" style="1532"/>
    <col min="1800" max="1800" width="11.85546875" style="1532" bestFit="1" customWidth="1"/>
    <col min="1801" max="2048" width="9.140625" style="1532"/>
    <col min="2049" max="2049" width="9.42578125" style="1532" customWidth="1"/>
    <col min="2050" max="2050" width="42.5703125" style="1532" customWidth="1"/>
    <col min="2051" max="2051" width="13.42578125" style="1532" customWidth="1"/>
    <col min="2052" max="2052" width="12.28515625" style="1532" customWidth="1"/>
    <col min="2053" max="2053" width="14.42578125" style="1532" customWidth="1"/>
    <col min="2054" max="2054" width="16.140625" style="1532" customWidth="1"/>
    <col min="2055" max="2055" width="9.140625" style="1532"/>
    <col min="2056" max="2056" width="11.85546875" style="1532" bestFit="1" customWidth="1"/>
    <col min="2057" max="2304" width="9.140625" style="1532"/>
    <col min="2305" max="2305" width="9.42578125" style="1532" customWidth="1"/>
    <col min="2306" max="2306" width="42.5703125" style="1532" customWidth="1"/>
    <col min="2307" max="2307" width="13.42578125" style="1532" customWidth="1"/>
    <col min="2308" max="2308" width="12.28515625" style="1532" customWidth="1"/>
    <col min="2309" max="2309" width="14.42578125" style="1532" customWidth="1"/>
    <col min="2310" max="2310" width="16.140625" style="1532" customWidth="1"/>
    <col min="2311" max="2311" width="9.140625" style="1532"/>
    <col min="2312" max="2312" width="11.85546875" style="1532" bestFit="1" customWidth="1"/>
    <col min="2313" max="2560" width="9.140625" style="1532"/>
    <col min="2561" max="2561" width="9.42578125" style="1532" customWidth="1"/>
    <col min="2562" max="2562" width="42.5703125" style="1532" customWidth="1"/>
    <col min="2563" max="2563" width="13.42578125" style="1532" customWidth="1"/>
    <col min="2564" max="2564" width="12.28515625" style="1532" customWidth="1"/>
    <col min="2565" max="2565" width="14.42578125" style="1532" customWidth="1"/>
    <col min="2566" max="2566" width="16.140625" style="1532" customWidth="1"/>
    <col min="2567" max="2567" width="9.140625" style="1532"/>
    <col min="2568" max="2568" width="11.85546875" style="1532" bestFit="1" customWidth="1"/>
    <col min="2569" max="2816" width="9.140625" style="1532"/>
    <col min="2817" max="2817" width="9.42578125" style="1532" customWidth="1"/>
    <col min="2818" max="2818" width="42.5703125" style="1532" customWidth="1"/>
    <col min="2819" max="2819" width="13.42578125" style="1532" customWidth="1"/>
    <col min="2820" max="2820" width="12.28515625" style="1532" customWidth="1"/>
    <col min="2821" max="2821" width="14.42578125" style="1532" customWidth="1"/>
    <col min="2822" max="2822" width="16.140625" style="1532" customWidth="1"/>
    <col min="2823" max="2823" width="9.140625" style="1532"/>
    <col min="2824" max="2824" width="11.85546875" style="1532" bestFit="1" customWidth="1"/>
    <col min="2825" max="3072" width="9.140625" style="1532"/>
    <col min="3073" max="3073" width="9.42578125" style="1532" customWidth="1"/>
    <col min="3074" max="3074" width="42.5703125" style="1532" customWidth="1"/>
    <col min="3075" max="3075" width="13.42578125" style="1532" customWidth="1"/>
    <col min="3076" max="3076" width="12.28515625" style="1532" customWidth="1"/>
    <col min="3077" max="3077" width="14.42578125" style="1532" customWidth="1"/>
    <col min="3078" max="3078" width="16.140625" style="1532" customWidth="1"/>
    <col min="3079" max="3079" width="9.140625" style="1532"/>
    <col min="3080" max="3080" width="11.85546875" style="1532" bestFit="1" customWidth="1"/>
    <col min="3081" max="3328" width="9.140625" style="1532"/>
    <col min="3329" max="3329" width="9.42578125" style="1532" customWidth="1"/>
    <col min="3330" max="3330" width="42.5703125" style="1532" customWidth="1"/>
    <col min="3331" max="3331" width="13.42578125" style="1532" customWidth="1"/>
    <col min="3332" max="3332" width="12.28515625" style="1532" customWidth="1"/>
    <col min="3333" max="3333" width="14.42578125" style="1532" customWidth="1"/>
    <col min="3334" max="3334" width="16.140625" style="1532" customWidth="1"/>
    <col min="3335" max="3335" width="9.140625" style="1532"/>
    <col min="3336" max="3336" width="11.85546875" style="1532" bestFit="1" customWidth="1"/>
    <col min="3337" max="3584" width="9.140625" style="1532"/>
    <col min="3585" max="3585" width="9.42578125" style="1532" customWidth="1"/>
    <col min="3586" max="3586" width="42.5703125" style="1532" customWidth="1"/>
    <col min="3587" max="3587" width="13.42578125" style="1532" customWidth="1"/>
    <col min="3588" max="3588" width="12.28515625" style="1532" customWidth="1"/>
    <col min="3589" max="3589" width="14.42578125" style="1532" customWidth="1"/>
    <col min="3590" max="3590" width="16.140625" style="1532" customWidth="1"/>
    <col min="3591" max="3591" width="9.140625" style="1532"/>
    <col min="3592" max="3592" width="11.85546875" style="1532" bestFit="1" customWidth="1"/>
    <col min="3593" max="3840" width="9.140625" style="1532"/>
    <col min="3841" max="3841" width="9.42578125" style="1532" customWidth="1"/>
    <col min="3842" max="3842" width="42.5703125" style="1532" customWidth="1"/>
    <col min="3843" max="3843" width="13.42578125" style="1532" customWidth="1"/>
    <col min="3844" max="3844" width="12.28515625" style="1532" customWidth="1"/>
    <col min="3845" max="3845" width="14.42578125" style="1532" customWidth="1"/>
    <col min="3846" max="3846" width="16.140625" style="1532" customWidth="1"/>
    <col min="3847" max="3847" width="9.140625" style="1532"/>
    <col min="3848" max="3848" width="11.85546875" style="1532" bestFit="1" customWidth="1"/>
    <col min="3849" max="4096" width="9.140625" style="1532"/>
    <col min="4097" max="4097" width="9.42578125" style="1532" customWidth="1"/>
    <col min="4098" max="4098" width="42.5703125" style="1532" customWidth="1"/>
    <col min="4099" max="4099" width="13.42578125" style="1532" customWidth="1"/>
    <col min="4100" max="4100" width="12.28515625" style="1532" customWidth="1"/>
    <col min="4101" max="4101" width="14.42578125" style="1532" customWidth="1"/>
    <col min="4102" max="4102" width="16.140625" style="1532" customWidth="1"/>
    <col min="4103" max="4103" width="9.140625" style="1532"/>
    <col min="4104" max="4104" width="11.85546875" style="1532" bestFit="1" customWidth="1"/>
    <col min="4105" max="4352" width="9.140625" style="1532"/>
    <col min="4353" max="4353" width="9.42578125" style="1532" customWidth="1"/>
    <col min="4354" max="4354" width="42.5703125" style="1532" customWidth="1"/>
    <col min="4355" max="4355" width="13.42578125" style="1532" customWidth="1"/>
    <col min="4356" max="4356" width="12.28515625" style="1532" customWidth="1"/>
    <col min="4357" max="4357" width="14.42578125" style="1532" customWidth="1"/>
    <col min="4358" max="4358" width="16.140625" style="1532" customWidth="1"/>
    <col min="4359" max="4359" width="9.140625" style="1532"/>
    <col min="4360" max="4360" width="11.85546875" style="1532" bestFit="1" customWidth="1"/>
    <col min="4361" max="4608" width="9.140625" style="1532"/>
    <col min="4609" max="4609" width="9.42578125" style="1532" customWidth="1"/>
    <col min="4610" max="4610" width="42.5703125" style="1532" customWidth="1"/>
    <col min="4611" max="4611" width="13.42578125" style="1532" customWidth="1"/>
    <col min="4612" max="4612" width="12.28515625" style="1532" customWidth="1"/>
    <col min="4613" max="4613" width="14.42578125" style="1532" customWidth="1"/>
    <col min="4614" max="4614" width="16.140625" style="1532" customWidth="1"/>
    <col min="4615" max="4615" width="9.140625" style="1532"/>
    <col min="4616" max="4616" width="11.85546875" style="1532" bestFit="1" customWidth="1"/>
    <col min="4617" max="4864" width="9.140625" style="1532"/>
    <col min="4865" max="4865" width="9.42578125" style="1532" customWidth="1"/>
    <col min="4866" max="4866" width="42.5703125" style="1532" customWidth="1"/>
    <col min="4867" max="4867" width="13.42578125" style="1532" customWidth="1"/>
    <col min="4868" max="4868" width="12.28515625" style="1532" customWidth="1"/>
    <col min="4869" max="4869" width="14.42578125" style="1532" customWidth="1"/>
    <col min="4870" max="4870" width="16.140625" style="1532" customWidth="1"/>
    <col min="4871" max="4871" width="9.140625" style="1532"/>
    <col min="4872" max="4872" width="11.85546875" style="1532" bestFit="1" customWidth="1"/>
    <col min="4873" max="5120" width="9.140625" style="1532"/>
    <col min="5121" max="5121" width="9.42578125" style="1532" customWidth="1"/>
    <col min="5122" max="5122" width="42.5703125" style="1532" customWidth="1"/>
    <col min="5123" max="5123" width="13.42578125" style="1532" customWidth="1"/>
    <col min="5124" max="5124" width="12.28515625" style="1532" customWidth="1"/>
    <col min="5125" max="5125" width="14.42578125" style="1532" customWidth="1"/>
    <col min="5126" max="5126" width="16.140625" style="1532" customWidth="1"/>
    <col min="5127" max="5127" width="9.140625" style="1532"/>
    <col min="5128" max="5128" width="11.85546875" style="1532" bestFit="1" customWidth="1"/>
    <col min="5129" max="5376" width="9.140625" style="1532"/>
    <col min="5377" max="5377" width="9.42578125" style="1532" customWidth="1"/>
    <col min="5378" max="5378" width="42.5703125" style="1532" customWidth="1"/>
    <col min="5379" max="5379" width="13.42578125" style="1532" customWidth="1"/>
    <col min="5380" max="5380" width="12.28515625" style="1532" customWidth="1"/>
    <col min="5381" max="5381" width="14.42578125" style="1532" customWidth="1"/>
    <col min="5382" max="5382" width="16.140625" style="1532" customWidth="1"/>
    <col min="5383" max="5383" width="9.140625" style="1532"/>
    <col min="5384" max="5384" width="11.85546875" style="1532" bestFit="1" customWidth="1"/>
    <col min="5385" max="5632" width="9.140625" style="1532"/>
    <col min="5633" max="5633" width="9.42578125" style="1532" customWidth="1"/>
    <col min="5634" max="5634" width="42.5703125" style="1532" customWidth="1"/>
    <col min="5635" max="5635" width="13.42578125" style="1532" customWidth="1"/>
    <col min="5636" max="5636" width="12.28515625" style="1532" customWidth="1"/>
    <col min="5637" max="5637" width="14.42578125" style="1532" customWidth="1"/>
    <col min="5638" max="5638" width="16.140625" style="1532" customWidth="1"/>
    <col min="5639" max="5639" width="9.140625" style="1532"/>
    <col min="5640" max="5640" width="11.85546875" style="1532" bestFit="1" customWidth="1"/>
    <col min="5641" max="5888" width="9.140625" style="1532"/>
    <col min="5889" max="5889" width="9.42578125" style="1532" customWidth="1"/>
    <col min="5890" max="5890" width="42.5703125" style="1532" customWidth="1"/>
    <col min="5891" max="5891" width="13.42578125" style="1532" customWidth="1"/>
    <col min="5892" max="5892" width="12.28515625" style="1532" customWidth="1"/>
    <col min="5893" max="5893" width="14.42578125" style="1532" customWidth="1"/>
    <col min="5894" max="5894" width="16.140625" style="1532" customWidth="1"/>
    <col min="5895" max="5895" width="9.140625" style="1532"/>
    <col min="5896" max="5896" width="11.85546875" style="1532" bestFit="1" customWidth="1"/>
    <col min="5897" max="6144" width="9.140625" style="1532"/>
    <col min="6145" max="6145" width="9.42578125" style="1532" customWidth="1"/>
    <col min="6146" max="6146" width="42.5703125" style="1532" customWidth="1"/>
    <col min="6147" max="6147" width="13.42578125" style="1532" customWidth="1"/>
    <col min="6148" max="6148" width="12.28515625" style="1532" customWidth="1"/>
    <col min="6149" max="6149" width="14.42578125" style="1532" customWidth="1"/>
    <col min="6150" max="6150" width="16.140625" style="1532" customWidth="1"/>
    <col min="6151" max="6151" width="9.140625" style="1532"/>
    <col min="6152" max="6152" width="11.85546875" style="1532" bestFit="1" customWidth="1"/>
    <col min="6153" max="6400" width="9.140625" style="1532"/>
    <col min="6401" max="6401" width="9.42578125" style="1532" customWidth="1"/>
    <col min="6402" max="6402" width="42.5703125" style="1532" customWidth="1"/>
    <col min="6403" max="6403" width="13.42578125" style="1532" customWidth="1"/>
    <col min="6404" max="6404" width="12.28515625" style="1532" customWidth="1"/>
    <col min="6405" max="6405" width="14.42578125" style="1532" customWidth="1"/>
    <col min="6406" max="6406" width="16.140625" style="1532" customWidth="1"/>
    <col min="6407" max="6407" width="9.140625" style="1532"/>
    <col min="6408" max="6408" width="11.85546875" style="1532" bestFit="1" customWidth="1"/>
    <col min="6409" max="6656" width="9.140625" style="1532"/>
    <col min="6657" max="6657" width="9.42578125" style="1532" customWidth="1"/>
    <col min="6658" max="6658" width="42.5703125" style="1532" customWidth="1"/>
    <col min="6659" max="6659" width="13.42578125" style="1532" customWidth="1"/>
    <col min="6660" max="6660" width="12.28515625" style="1532" customWidth="1"/>
    <col min="6661" max="6661" width="14.42578125" style="1532" customWidth="1"/>
    <col min="6662" max="6662" width="16.140625" style="1532" customWidth="1"/>
    <col min="6663" max="6663" width="9.140625" style="1532"/>
    <col min="6664" max="6664" width="11.85546875" style="1532" bestFit="1" customWidth="1"/>
    <col min="6665" max="6912" width="9.140625" style="1532"/>
    <col min="6913" max="6913" width="9.42578125" style="1532" customWidth="1"/>
    <col min="6914" max="6914" width="42.5703125" style="1532" customWidth="1"/>
    <col min="6915" max="6915" width="13.42578125" style="1532" customWidth="1"/>
    <col min="6916" max="6916" width="12.28515625" style="1532" customWidth="1"/>
    <col min="6917" max="6917" width="14.42578125" style="1532" customWidth="1"/>
    <col min="6918" max="6918" width="16.140625" style="1532" customWidth="1"/>
    <col min="6919" max="6919" width="9.140625" style="1532"/>
    <col min="6920" max="6920" width="11.85546875" style="1532" bestFit="1" customWidth="1"/>
    <col min="6921" max="7168" width="9.140625" style="1532"/>
    <col min="7169" max="7169" width="9.42578125" style="1532" customWidth="1"/>
    <col min="7170" max="7170" width="42.5703125" style="1532" customWidth="1"/>
    <col min="7171" max="7171" width="13.42578125" style="1532" customWidth="1"/>
    <col min="7172" max="7172" width="12.28515625" style="1532" customWidth="1"/>
    <col min="7173" max="7173" width="14.42578125" style="1532" customWidth="1"/>
    <col min="7174" max="7174" width="16.140625" style="1532" customWidth="1"/>
    <col min="7175" max="7175" width="9.140625" style="1532"/>
    <col min="7176" max="7176" width="11.85546875" style="1532" bestFit="1" customWidth="1"/>
    <col min="7177" max="7424" width="9.140625" style="1532"/>
    <col min="7425" max="7425" width="9.42578125" style="1532" customWidth="1"/>
    <col min="7426" max="7426" width="42.5703125" style="1532" customWidth="1"/>
    <col min="7427" max="7427" width="13.42578125" style="1532" customWidth="1"/>
    <col min="7428" max="7428" width="12.28515625" style="1532" customWidth="1"/>
    <col min="7429" max="7429" width="14.42578125" style="1532" customWidth="1"/>
    <col min="7430" max="7430" width="16.140625" style="1532" customWidth="1"/>
    <col min="7431" max="7431" width="9.140625" style="1532"/>
    <col min="7432" max="7432" width="11.85546875" style="1532" bestFit="1" customWidth="1"/>
    <col min="7433" max="7680" width="9.140625" style="1532"/>
    <col min="7681" max="7681" width="9.42578125" style="1532" customWidth="1"/>
    <col min="7682" max="7682" width="42.5703125" style="1532" customWidth="1"/>
    <col min="7683" max="7683" width="13.42578125" style="1532" customWidth="1"/>
    <col min="7684" max="7684" width="12.28515625" style="1532" customWidth="1"/>
    <col min="7685" max="7685" width="14.42578125" style="1532" customWidth="1"/>
    <col min="7686" max="7686" width="16.140625" style="1532" customWidth="1"/>
    <col min="7687" max="7687" width="9.140625" style="1532"/>
    <col min="7688" max="7688" width="11.85546875" style="1532" bestFit="1" customWidth="1"/>
    <col min="7689" max="7936" width="9.140625" style="1532"/>
    <col min="7937" max="7937" width="9.42578125" style="1532" customWidth="1"/>
    <col min="7938" max="7938" width="42.5703125" style="1532" customWidth="1"/>
    <col min="7939" max="7939" width="13.42578125" style="1532" customWidth="1"/>
    <col min="7940" max="7940" width="12.28515625" style="1532" customWidth="1"/>
    <col min="7941" max="7941" width="14.42578125" style="1532" customWidth="1"/>
    <col min="7942" max="7942" width="16.140625" style="1532" customWidth="1"/>
    <col min="7943" max="7943" width="9.140625" style="1532"/>
    <col min="7944" max="7944" width="11.85546875" style="1532" bestFit="1" customWidth="1"/>
    <col min="7945" max="8192" width="9.140625" style="1532"/>
    <col min="8193" max="8193" width="9.42578125" style="1532" customWidth="1"/>
    <col min="8194" max="8194" width="42.5703125" style="1532" customWidth="1"/>
    <col min="8195" max="8195" width="13.42578125" style="1532" customWidth="1"/>
    <col min="8196" max="8196" width="12.28515625" style="1532" customWidth="1"/>
    <col min="8197" max="8197" width="14.42578125" style="1532" customWidth="1"/>
    <col min="8198" max="8198" width="16.140625" style="1532" customWidth="1"/>
    <col min="8199" max="8199" width="9.140625" style="1532"/>
    <col min="8200" max="8200" width="11.85546875" style="1532" bestFit="1" customWidth="1"/>
    <col min="8201" max="8448" width="9.140625" style="1532"/>
    <col min="8449" max="8449" width="9.42578125" style="1532" customWidth="1"/>
    <col min="8450" max="8450" width="42.5703125" style="1532" customWidth="1"/>
    <col min="8451" max="8451" width="13.42578125" style="1532" customWidth="1"/>
    <col min="8452" max="8452" width="12.28515625" style="1532" customWidth="1"/>
    <col min="8453" max="8453" width="14.42578125" style="1532" customWidth="1"/>
    <col min="8454" max="8454" width="16.140625" style="1532" customWidth="1"/>
    <col min="8455" max="8455" width="9.140625" style="1532"/>
    <col min="8456" max="8456" width="11.85546875" style="1532" bestFit="1" customWidth="1"/>
    <col min="8457" max="8704" width="9.140625" style="1532"/>
    <col min="8705" max="8705" width="9.42578125" style="1532" customWidth="1"/>
    <col min="8706" max="8706" width="42.5703125" style="1532" customWidth="1"/>
    <col min="8707" max="8707" width="13.42578125" style="1532" customWidth="1"/>
    <col min="8708" max="8708" width="12.28515625" style="1532" customWidth="1"/>
    <col min="8709" max="8709" width="14.42578125" style="1532" customWidth="1"/>
    <col min="8710" max="8710" width="16.140625" style="1532" customWidth="1"/>
    <col min="8711" max="8711" width="9.140625" style="1532"/>
    <col min="8712" max="8712" width="11.85546875" style="1532" bestFit="1" customWidth="1"/>
    <col min="8713" max="8960" width="9.140625" style="1532"/>
    <col min="8961" max="8961" width="9.42578125" style="1532" customWidth="1"/>
    <col min="8962" max="8962" width="42.5703125" style="1532" customWidth="1"/>
    <col min="8963" max="8963" width="13.42578125" style="1532" customWidth="1"/>
    <col min="8964" max="8964" width="12.28515625" style="1532" customWidth="1"/>
    <col min="8965" max="8965" width="14.42578125" style="1532" customWidth="1"/>
    <col min="8966" max="8966" width="16.140625" style="1532" customWidth="1"/>
    <col min="8967" max="8967" width="9.140625" style="1532"/>
    <col min="8968" max="8968" width="11.85546875" style="1532" bestFit="1" customWidth="1"/>
    <col min="8969" max="9216" width="9.140625" style="1532"/>
    <col min="9217" max="9217" width="9.42578125" style="1532" customWidth="1"/>
    <col min="9218" max="9218" width="42.5703125" style="1532" customWidth="1"/>
    <col min="9219" max="9219" width="13.42578125" style="1532" customWidth="1"/>
    <col min="9220" max="9220" width="12.28515625" style="1532" customWidth="1"/>
    <col min="9221" max="9221" width="14.42578125" style="1532" customWidth="1"/>
    <col min="9222" max="9222" width="16.140625" style="1532" customWidth="1"/>
    <col min="9223" max="9223" width="9.140625" style="1532"/>
    <col min="9224" max="9224" width="11.85546875" style="1532" bestFit="1" customWidth="1"/>
    <col min="9225" max="9472" width="9.140625" style="1532"/>
    <col min="9473" max="9473" width="9.42578125" style="1532" customWidth="1"/>
    <col min="9474" max="9474" width="42.5703125" style="1532" customWidth="1"/>
    <col min="9475" max="9475" width="13.42578125" style="1532" customWidth="1"/>
    <col min="9476" max="9476" width="12.28515625" style="1532" customWidth="1"/>
    <col min="9477" max="9477" width="14.42578125" style="1532" customWidth="1"/>
    <col min="9478" max="9478" width="16.140625" style="1532" customWidth="1"/>
    <col min="9479" max="9479" width="9.140625" style="1532"/>
    <col min="9480" max="9480" width="11.85546875" style="1532" bestFit="1" customWidth="1"/>
    <col min="9481" max="9728" width="9.140625" style="1532"/>
    <col min="9729" max="9729" width="9.42578125" style="1532" customWidth="1"/>
    <col min="9730" max="9730" width="42.5703125" style="1532" customWidth="1"/>
    <col min="9731" max="9731" width="13.42578125" style="1532" customWidth="1"/>
    <col min="9732" max="9732" width="12.28515625" style="1532" customWidth="1"/>
    <col min="9733" max="9733" width="14.42578125" style="1532" customWidth="1"/>
    <col min="9734" max="9734" width="16.140625" style="1532" customWidth="1"/>
    <col min="9735" max="9735" width="9.140625" style="1532"/>
    <col min="9736" max="9736" width="11.85546875" style="1532" bestFit="1" customWidth="1"/>
    <col min="9737" max="9984" width="9.140625" style="1532"/>
    <col min="9985" max="9985" width="9.42578125" style="1532" customWidth="1"/>
    <col min="9986" max="9986" width="42.5703125" style="1532" customWidth="1"/>
    <col min="9987" max="9987" width="13.42578125" style="1532" customWidth="1"/>
    <col min="9988" max="9988" width="12.28515625" style="1532" customWidth="1"/>
    <col min="9989" max="9989" width="14.42578125" style="1532" customWidth="1"/>
    <col min="9990" max="9990" width="16.140625" style="1532" customWidth="1"/>
    <col min="9991" max="9991" width="9.140625" style="1532"/>
    <col min="9992" max="9992" width="11.85546875" style="1532" bestFit="1" customWidth="1"/>
    <col min="9993" max="10240" width="9.140625" style="1532"/>
    <col min="10241" max="10241" width="9.42578125" style="1532" customWidth="1"/>
    <col min="10242" max="10242" width="42.5703125" style="1532" customWidth="1"/>
    <col min="10243" max="10243" width="13.42578125" style="1532" customWidth="1"/>
    <col min="10244" max="10244" width="12.28515625" style="1532" customWidth="1"/>
    <col min="10245" max="10245" width="14.42578125" style="1532" customWidth="1"/>
    <col min="10246" max="10246" width="16.140625" style="1532" customWidth="1"/>
    <col min="10247" max="10247" width="9.140625" style="1532"/>
    <col min="10248" max="10248" width="11.85546875" style="1532" bestFit="1" customWidth="1"/>
    <col min="10249" max="10496" width="9.140625" style="1532"/>
    <col min="10497" max="10497" width="9.42578125" style="1532" customWidth="1"/>
    <col min="10498" max="10498" width="42.5703125" style="1532" customWidth="1"/>
    <col min="10499" max="10499" width="13.42578125" style="1532" customWidth="1"/>
    <col min="10500" max="10500" width="12.28515625" style="1532" customWidth="1"/>
    <col min="10501" max="10501" width="14.42578125" style="1532" customWidth="1"/>
    <col min="10502" max="10502" width="16.140625" style="1532" customWidth="1"/>
    <col min="10503" max="10503" width="9.140625" style="1532"/>
    <col min="10504" max="10504" width="11.85546875" style="1532" bestFit="1" customWidth="1"/>
    <col min="10505" max="10752" width="9.140625" style="1532"/>
    <col min="10753" max="10753" width="9.42578125" style="1532" customWidth="1"/>
    <col min="10754" max="10754" width="42.5703125" style="1532" customWidth="1"/>
    <col min="10755" max="10755" width="13.42578125" style="1532" customWidth="1"/>
    <col min="10756" max="10756" width="12.28515625" style="1532" customWidth="1"/>
    <col min="10757" max="10757" width="14.42578125" style="1532" customWidth="1"/>
    <col min="10758" max="10758" width="16.140625" style="1532" customWidth="1"/>
    <col min="10759" max="10759" width="9.140625" style="1532"/>
    <col min="10760" max="10760" width="11.85546875" style="1532" bestFit="1" customWidth="1"/>
    <col min="10761" max="11008" width="9.140625" style="1532"/>
    <col min="11009" max="11009" width="9.42578125" style="1532" customWidth="1"/>
    <col min="11010" max="11010" width="42.5703125" style="1532" customWidth="1"/>
    <col min="11011" max="11011" width="13.42578125" style="1532" customWidth="1"/>
    <col min="11012" max="11012" width="12.28515625" style="1532" customWidth="1"/>
    <col min="11013" max="11013" width="14.42578125" style="1532" customWidth="1"/>
    <col min="11014" max="11014" width="16.140625" style="1532" customWidth="1"/>
    <col min="11015" max="11015" width="9.140625" style="1532"/>
    <col min="11016" max="11016" width="11.85546875" style="1532" bestFit="1" customWidth="1"/>
    <col min="11017" max="11264" width="9.140625" style="1532"/>
    <col min="11265" max="11265" width="9.42578125" style="1532" customWidth="1"/>
    <col min="11266" max="11266" width="42.5703125" style="1532" customWidth="1"/>
    <col min="11267" max="11267" width="13.42578125" style="1532" customWidth="1"/>
    <col min="11268" max="11268" width="12.28515625" style="1532" customWidth="1"/>
    <col min="11269" max="11269" width="14.42578125" style="1532" customWidth="1"/>
    <col min="11270" max="11270" width="16.140625" style="1532" customWidth="1"/>
    <col min="11271" max="11271" width="9.140625" style="1532"/>
    <col min="11272" max="11272" width="11.85546875" style="1532" bestFit="1" customWidth="1"/>
    <col min="11273" max="11520" width="9.140625" style="1532"/>
    <col min="11521" max="11521" width="9.42578125" style="1532" customWidth="1"/>
    <col min="11522" max="11522" width="42.5703125" style="1532" customWidth="1"/>
    <col min="11523" max="11523" width="13.42578125" style="1532" customWidth="1"/>
    <col min="11524" max="11524" width="12.28515625" style="1532" customWidth="1"/>
    <col min="11525" max="11525" width="14.42578125" style="1532" customWidth="1"/>
    <col min="11526" max="11526" width="16.140625" style="1532" customWidth="1"/>
    <col min="11527" max="11527" width="9.140625" style="1532"/>
    <col min="11528" max="11528" width="11.85546875" style="1532" bestFit="1" customWidth="1"/>
    <col min="11529" max="11776" width="9.140625" style="1532"/>
    <col min="11777" max="11777" width="9.42578125" style="1532" customWidth="1"/>
    <col min="11778" max="11778" width="42.5703125" style="1532" customWidth="1"/>
    <col min="11779" max="11779" width="13.42578125" style="1532" customWidth="1"/>
    <col min="11780" max="11780" width="12.28515625" style="1532" customWidth="1"/>
    <col min="11781" max="11781" width="14.42578125" style="1532" customWidth="1"/>
    <col min="11782" max="11782" width="16.140625" style="1532" customWidth="1"/>
    <col min="11783" max="11783" width="9.140625" style="1532"/>
    <col min="11784" max="11784" width="11.85546875" style="1532" bestFit="1" customWidth="1"/>
    <col min="11785" max="12032" width="9.140625" style="1532"/>
    <col min="12033" max="12033" width="9.42578125" style="1532" customWidth="1"/>
    <col min="12034" max="12034" width="42.5703125" style="1532" customWidth="1"/>
    <col min="12035" max="12035" width="13.42578125" style="1532" customWidth="1"/>
    <col min="12036" max="12036" width="12.28515625" style="1532" customWidth="1"/>
    <col min="12037" max="12037" width="14.42578125" style="1532" customWidth="1"/>
    <col min="12038" max="12038" width="16.140625" style="1532" customWidth="1"/>
    <col min="12039" max="12039" width="9.140625" style="1532"/>
    <col min="12040" max="12040" width="11.85546875" style="1532" bestFit="1" customWidth="1"/>
    <col min="12041" max="12288" width="9.140625" style="1532"/>
    <col min="12289" max="12289" width="9.42578125" style="1532" customWidth="1"/>
    <col min="12290" max="12290" width="42.5703125" style="1532" customWidth="1"/>
    <col min="12291" max="12291" width="13.42578125" style="1532" customWidth="1"/>
    <col min="12292" max="12292" width="12.28515625" style="1532" customWidth="1"/>
    <col min="12293" max="12293" width="14.42578125" style="1532" customWidth="1"/>
    <col min="12294" max="12294" width="16.140625" style="1532" customWidth="1"/>
    <col min="12295" max="12295" width="9.140625" style="1532"/>
    <col min="12296" max="12296" width="11.85546875" style="1532" bestFit="1" customWidth="1"/>
    <col min="12297" max="12544" width="9.140625" style="1532"/>
    <col min="12545" max="12545" width="9.42578125" style="1532" customWidth="1"/>
    <col min="12546" max="12546" width="42.5703125" style="1532" customWidth="1"/>
    <col min="12547" max="12547" width="13.42578125" style="1532" customWidth="1"/>
    <col min="12548" max="12548" width="12.28515625" style="1532" customWidth="1"/>
    <col min="12549" max="12549" width="14.42578125" style="1532" customWidth="1"/>
    <col min="12550" max="12550" width="16.140625" style="1532" customWidth="1"/>
    <col min="12551" max="12551" width="9.140625" style="1532"/>
    <col min="12552" max="12552" width="11.85546875" style="1532" bestFit="1" customWidth="1"/>
    <col min="12553" max="12800" width="9.140625" style="1532"/>
    <col min="12801" max="12801" width="9.42578125" style="1532" customWidth="1"/>
    <col min="12802" max="12802" width="42.5703125" style="1532" customWidth="1"/>
    <col min="12803" max="12803" width="13.42578125" style="1532" customWidth="1"/>
    <col min="12804" max="12804" width="12.28515625" style="1532" customWidth="1"/>
    <col min="12805" max="12805" width="14.42578125" style="1532" customWidth="1"/>
    <col min="12806" max="12806" width="16.140625" style="1532" customWidth="1"/>
    <col min="12807" max="12807" width="9.140625" style="1532"/>
    <col min="12808" max="12808" width="11.85546875" style="1532" bestFit="1" customWidth="1"/>
    <col min="12809" max="13056" width="9.140625" style="1532"/>
    <col min="13057" max="13057" width="9.42578125" style="1532" customWidth="1"/>
    <col min="13058" max="13058" width="42.5703125" style="1532" customWidth="1"/>
    <col min="13059" max="13059" width="13.42578125" style="1532" customWidth="1"/>
    <col min="13060" max="13060" width="12.28515625" style="1532" customWidth="1"/>
    <col min="13061" max="13061" width="14.42578125" style="1532" customWidth="1"/>
    <col min="13062" max="13062" width="16.140625" style="1532" customWidth="1"/>
    <col min="13063" max="13063" width="9.140625" style="1532"/>
    <col min="13064" max="13064" width="11.85546875" style="1532" bestFit="1" customWidth="1"/>
    <col min="13065" max="13312" width="9.140625" style="1532"/>
    <col min="13313" max="13313" width="9.42578125" style="1532" customWidth="1"/>
    <col min="13314" max="13314" width="42.5703125" style="1532" customWidth="1"/>
    <col min="13315" max="13315" width="13.42578125" style="1532" customWidth="1"/>
    <col min="13316" max="13316" width="12.28515625" style="1532" customWidth="1"/>
    <col min="13317" max="13317" width="14.42578125" style="1532" customWidth="1"/>
    <col min="13318" max="13318" width="16.140625" style="1532" customWidth="1"/>
    <col min="13319" max="13319" width="9.140625" style="1532"/>
    <col min="13320" max="13320" width="11.85546875" style="1532" bestFit="1" customWidth="1"/>
    <col min="13321" max="13568" width="9.140625" style="1532"/>
    <col min="13569" max="13569" width="9.42578125" style="1532" customWidth="1"/>
    <col min="13570" max="13570" width="42.5703125" style="1532" customWidth="1"/>
    <col min="13571" max="13571" width="13.42578125" style="1532" customWidth="1"/>
    <col min="13572" max="13572" width="12.28515625" style="1532" customWidth="1"/>
    <col min="13573" max="13573" width="14.42578125" style="1532" customWidth="1"/>
    <col min="13574" max="13574" width="16.140625" style="1532" customWidth="1"/>
    <col min="13575" max="13575" width="9.140625" style="1532"/>
    <col min="13576" max="13576" width="11.85546875" style="1532" bestFit="1" customWidth="1"/>
    <col min="13577" max="13824" width="9.140625" style="1532"/>
    <col min="13825" max="13825" width="9.42578125" style="1532" customWidth="1"/>
    <col min="13826" max="13826" width="42.5703125" style="1532" customWidth="1"/>
    <col min="13827" max="13827" width="13.42578125" style="1532" customWidth="1"/>
    <col min="13828" max="13828" width="12.28515625" style="1532" customWidth="1"/>
    <col min="13829" max="13829" width="14.42578125" style="1532" customWidth="1"/>
    <col min="13830" max="13830" width="16.140625" style="1532" customWidth="1"/>
    <col min="13831" max="13831" width="9.140625" style="1532"/>
    <col min="13832" max="13832" width="11.85546875" style="1532" bestFit="1" customWidth="1"/>
    <col min="13833" max="14080" width="9.140625" style="1532"/>
    <col min="14081" max="14081" width="9.42578125" style="1532" customWidth="1"/>
    <col min="14082" max="14082" width="42.5703125" style="1532" customWidth="1"/>
    <col min="14083" max="14083" width="13.42578125" style="1532" customWidth="1"/>
    <col min="14084" max="14084" width="12.28515625" style="1532" customWidth="1"/>
    <col min="14085" max="14085" width="14.42578125" style="1532" customWidth="1"/>
    <col min="14086" max="14086" width="16.140625" style="1532" customWidth="1"/>
    <col min="14087" max="14087" width="9.140625" style="1532"/>
    <col min="14088" max="14088" width="11.85546875" style="1532" bestFit="1" customWidth="1"/>
    <col min="14089" max="14336" width="9.140625" style="1532"/>
    <col min="14337" max="14337" width="9.42578125" style="1532" customWidth="1"/>
    <col min="14338" max="14338" width="42.5703125" style="1532" customWidth="1"/>
    <col min="14339" max="14339" width="13.42578125" style="1532" customWidth="1"/>
    <col min="14340" max="14340" width="12.28515625" style="1532" customWidth="1"/>
    <col min="14341" max="14341" width="14.42578125" style="1532" customWidth="1"/>
    <col min="14342" max="14342" width="16.140625" style="1532" customWidth="1"/>
    <col min="14343" max="14343" width="9.140625" style="1532"/>
    <col min="14344" max="14344" width="11.85546875" style="1532" bestFit="1" customWidth="1"/>
    <col min="14345" max="14592" width="9.140625" style="1532"/>
    <col min="14593" max="14593" width="9.42578125" style="1532" customWidth="1"/>
    <col min="14594" max="14594" width="42.5703125" style="1532" customWidth="1"/>
    <col min="14595" max="14595" width="13.42578125" style="1532" customWidth="1"/>
    <col min="14596" max="14596" width="12.28515625" style="1532" customWidth="1"/>
    <col min="14597" max="14597" width="14.42578125" style="1532" customWidth="1"/>
    <col min="14598" max="14598" width="16.140625" style="1532" customWidth="1"/>
    <col min="14599" max="14599" width="9.140625" style="1532"/>
    <col min="14600" max="14600" width="11.85546875" style="1532" bestFit="1" customWidth="1"/>
    <col min="14601" max="14848" width="9.140625" style="1532"/>
    <col min="14849" max="14849" width="9.42578125" style="1532" customWidth="1"/>
    <col min="14850" max="14850" width="42.5703125" style="1532" customWidth="1"/>
    <col min="14851" max="14851" width="13.42578125" style="1532" customWidth="1"/>
    <col min="14852" max="14852" width="12.28515625" style="1532" customWidth="1"/>
    <col min="14853" max="14853" width="14.42578125" style="1532" customWidth="1"/>
    <col min="14854" max="14854" width="16.140625" style="1532" customWidth="1"/>
    <col min="14855" max="14855" width="9.140625" style="1532"/>
    <col min="14856" max="14856" width="11.85546875" style="1532" bestFit="1" customWidth="1"/>
    <col min="14857" max="15104" width="9.140625" style="1532"/>
    <col min="15105" max="15105" width="9.42578125" style="1532" customWidth="1"/>
    <col min="15106" max="15106" width="42.5703125" style="1532" customWidth="1"/>
    <col min="15107" max="15107" width="13.42578125" style="1532" customWidth="1"/>
    <col min="15108" max="15108" width="12.28515625" style="1532" customWidth="1"/>
    <col min="15109" max="15109" width="14.42578125" style="1532" customWidth="1"/>
    <col min="15110" max="15110" width="16.140625" style="1532" customWidth="1"/>
    <col min="15111" max="15111" width="9.140625" style="1532"/>
    <col min="15112" max="15112" width="11.85546875" style="1532" bestFit="1" customWidth="1"/>
    <col min="15113" max="15360" width="9.140625" style="1532"/>
    <col min="15361" max="15361" width="9.42578125" style="1532" customWidth="1"/>
    <col min="15362" max="15362" width="42.5703125" style="1532" customWidth="1"/>
    <col min="15363" max="15363" width="13.42578125" style="1532" customWidth="1"/>
    <col min="15364" max="15364" width="12.28515625" style="1532" customWidth="1"/>
    <col min="15365" max="15365" width="14.42578125" style="1532" customWidth="1"/>
    <col min="15366" max="15366" width="16.140625" style="1532" customWidth="1"/>
    <col min="15367" max="15367" width="9.140625" style="1532"/>
    <col min="15368" max="15368" width="11.85546875" style="1532" bestFit="1" customWidth="1"/>
    <col min="15369" max="15616" width="9.140625" style="1532"/>
    <col min="15617" max="15617" width="9.42578125" style="1532" customWidth="1"/>
    <col min="15618" max="15618" width="42.5703125" style="1532" customWidth="1"/>
    <col min="15619" max="15619" width="13.42578125" style="1532" customWidth="1"/>
    <col min="15620" max="15620" width="12.28515625" style="1532" customWidth="1"/>
    <col min="15621" max="15621" width="14.42578125" style="1532" customWidth="1"/>
    <col min="15622" max="15622" width="16.140625" style="1532" customWidth="1"/>
    <col min="15623" max="15623" width="9.140625" style="1532"/>
    <col min="15624" max="15624" width="11.85546875" style="1532" bestFit="1" customWidth="1"/>
    <col min="15625" max="15872" width="9.140625" style="1532"/>
    <col min="15873" max="15873" width="9.42578125" style="1532" customWidth="1"/>
    <col min="15874" max="15874" width="42.5703125" style="1532" customWidth="1"/>
    <col min="15875" max="15875" width="13.42578125" style="1532" customWidth="1"/>
    <col min="15876" max="15876" width="12.28515625" style="1532" customWidth="1"/>
    <col min="15877" max="15877" width="14.42578125" style="1532" customWidth="1"/>
    <col min="15878" max="15878" width="16.140625" style="1532" customWidth="1"/>
    <col min="15879" max="15879" width="9.140625" style="1532"/>
    <col min="15880" max="15880" width="11.85546875" style="1532" bestFit="1" customWidth="1"/>
    <col min="15881" max="16128" width="9.140625" style="1532"/>
    <col min="16129" max="16129" width="9.42578125" style="1532" customWidth="1"/>
    <col min="16130" max="16130" width="42.5703125" style="1532" customWidth="1"/>
    <col min="16131" max="16131" width="13.42578125" style="1532" customWidth="1"/>
    <col min="16132" max="16132" width="12.28515625" style="1532" customWidth="1"/>
    <col min="16133" max="16133" width="14.42578125" style="1532" customWidth="1"/>
    <col min="16134" max="16134" width="16.140625" style="1532" customWidth="1"/>
    <col min="16135" max="16135" width="9.140625" style="1532"/>
    <col min="16136" max="16136" width="11.85546875" style="1532" bestFit="1" customWidth="1"/>
    <col min="16137" max="16384" width="9.140625" style="1532"/>
  </cols>
  <sheetData>
    <row r="1" spans="1:6" ht="33.75" customHeight="1" thickBot="1">
      <c r="A1" s="1526" t="s">
        <v>1671</v>
      </c>
      <c r="B1" s="1527" t="s">
        <v>1672</v>
      </c>
      <c r="C1" s="1528" t="s">
        <v>1673</v>
      </c>
      <c r="D1" s="1529" t="s">
        <v>1674</v>
      </c>
      <c r="E1" s="1530" t="s">
        <v>1675</v>
      </c>
      <c r="F1" s="1531" t="s">
        <v>1838</v>
      </c>
    </row>
    <row r="2" spans="1:6" ht="14.25" customHeight="1" thickTop="1">
      <c r="A2" s="1533"/>
      <c r="B2" s="1534"/>
      <c r="C2" s="1535"/>
      <c r="D2" s="1536"/>
      <c r="E2" s="1537"/>
      <c r="F2" s="1538"/>
    </row>
    <row r="3" spans="1:6">
      <c r="A3" s="1539"/>
      <c r="B3" s="1540" t="s">
        <v>1676</v>
      </c>
      <c r="C3" s="1541"/>
      <c r="D3" s="1542"/>
      <c r="E3" s="1543"/>
      <c r="F3" s="1544"/>
    </row>
    <row r="4" spans="1:6">
      <c r="A4" s="1539"/>
      <c r="B4" s="1545"/>
      <c r="C4" s="1546"/>
      <c r="D4" s="1547"/>
      <c r="E4" s="1543"/>
      <c r="F4" s="1544"/>
    </row>
    <row r="5" spans="1:6" ht="14.25" customHeight="1">
      <c r="A5" s="1539"/>
      <c r="B5" s="1548" t="s">
        <v>1677</v>
      </c>
      <c r="C5" s="1549"/>
      <c r="D5" s="1549"/>
      <c r="E5" s="1550"/>
      <c r="F5" s="1551"/>
    </row>
    <row r="6" spans="1:6" ht="15.75" thickBot="1">
      <c r="A6" s="1552"/>
      <c r="B6" s="1553"/>
      <c r="C6" s="1554"/>
      <c r="D6" s="1555"/>
      <c r="E6" s="1556"/>
      <c r="F6" s="1557"/>
    </row>
    <row r="7" spans="1:6" s="1564" customFormat="1">
      <c r="A7" s="1558" t="s">
        <v>1678</v>
      </c>
      <c r="B7" s="1559" t="s">
        <v>1380</v>
      </c>
      <c r="C7" s="1560"/>
      <c r="D7" s="1561"/>
      <c r="E7" s="1562" t="s">
        <v>1679</v>
      </c>
      <c r="F7" s="1563"/>
    </row>
    <row r="8" spans="1:6">
      <c r="A8" s="1539"/>
      <c r="B8" s="1565"/>
      <c r="C8" s="1566"/>
      <c r="D8" s="1542"/>
      <c r="E8" s="1543" t="s">
        <v>1679</v>
      </c>
      <c r="F8" s="1544"/>
    </row>
    <row r="9" spans="1:6" ht="27" customHeight="1">
      <c r="A9" s="1539" t="s">
        <v>1680</v>
      </c>
      <c r="B9" s="1567" t="s">
        <v>1681</v>
      </c>
      <c r="C9" s="1566"/>
      <c r="D9" s="1542"/>
      <c r="E9" s="1568"/>
      <c r="F9" s="1544"/>
    </row>
    <row r="10" spans="1:6" ht="219" customHeight="1">
      <c r="A10" s="1539"/>
      <c r="B10" s="1569" t="s">
        <v>1682</v>
      </c>
      <c r="C10" s="1570" t="s">
        <v>977</v>
      </c>
      <c r="D10" s="1542" t="s">
        <v>977</v>
      </c>
      <c r="E10" s="1568"/>
      <c r="F10" s="1544"/>
    </row>
    <row r="11" spans="1:6">
      <c r="A11" s="1539"/>
      <c r="B11" s="1571" t="s">
        <v>1683</v>
      </c>
      <c r="C11" s="1566" t="s">
        <v>1684</v>
      </c>
      <c r="D11" s="1547">
        <v>0.6</v>
      </c>
      <c r="E11" s="1820"/>
      <c r="F11" s="1821">
        <f>ROUND((D11*E11),2)</f>
        <v>0</v>
      </c>
    </row>
    <row r="12" spans="1:6" ht="15" customHeight="1">
      <c r="A12" s="1539"/>
      <c r="B12" s="1565"/>
      <c r="C12" s="1566"/>
      <c r="D12" s="1542"/>
      <c r="E12" s="1822"/>
      <c r="F12" s="1823"/>
    </row>
    <row r="13" spans="1:6">
      <c r="A13" s="1539" t="s">
        <v>1685</v>
      </c>
      <c r="B13" s="1571" t="s">
        <v>1686</v>
      </c>
      <c r="C13" s="1566"/>
      <c r="D13" s="1542"/>
      <c r="E13" s="1822"/>
      <c r="F13" s="1823"/>
    </row>
    <row r="14" spans="1:6">
      <c r="A14" s="1539"/>
      <c r="B14" s="1565"/>
      <c r="C14" s="1566"/>
      <c r="D14" s="1542"/>
      <c r="E14" s="1822"/>
      <c r="F14" s="1823"/>
    </row>
    <row r="15" spans="1:6" ht="30" customHeight="1">
      <c r="A15" s="1539" t="s">
        <v>1687</v>
      </c>
      <c r="B15" s="1571" t="s">
        <v>1688</v>
      </c>
      <c r="C15" s="1566"/>
      <c r="D15" s="1542"/>
      <c r="E15" s="1822"/>
      <c r="F15" s="1823"/>
    </row>
    <row r="16" spans="1:6" ht="93.75" customHeight="1">
      <c r="A16" s="1539"/>
      <c r="B16" s="1571" t="s">
        <v>1689</v>
      </c>
      <c r="C16" s="1566"/>
      <c r="D16" s="1542"/>
      <c r="E16" s="1822"/>
      <c r="F16" s="1823"/>
    </row>
    <row r="17" spans="1:6" ht="14.25" customHeight="1">
      <c r="A17" s="1539"/>
      <c r="B17" s="1571" t="s">
        <v>1690</v>
      </c>
      <c r="C17" s="1566" t="s">
        <v>848</v>
      </c>
      <c r="D17" s="1547">
        <f>(5970+2103)</f>
        <v>8073</v>
      </c>
      <c r="E17" s="1822"/>
      <c r="F17" s="1821">
        <f>ROUND((D17*E17),2)</f>
        <v>0</v>
      </c>
    </row>
    <row r="18" spans="1:6" ht="14.25" customHeight="1">
      <c r="A18" s="1539"/>
      <c r="B18" s="1565"/>
      <c r="C18" s="1566"/>
      <c r="D18" s="1542"/>
      <c r="E18" s="1822"/>
      <c r="F18" s="1823"/>
    </row>
    <row r="19" spans="1:6" ht="84" customHeight="1">
      <c r="A19" s="1539" t="s">
        <v>1691</v>
      </c>
      <c r="B19" s="1571" t="s">
        <v>1692</v>
      </c>
      <c r="C19" s="1566"/>
      <c r="D19" s="1542"/>
      <c r="E19" s="1822"/>
      <c r="F19" s="1823"/>
    </row>
    <row r="20" spans="1:6" ht="14.25" customHeight="1">
      <c r="A20" s="1539"/>
      <c r="B20" s="1571" t="s">
        <v>1693</v>
      </c>
      <c r="C20" s="1566" t="s">
        <v>650</v>
      </c>
      <c r="D20" s="1547">
        <f>(90+30)</f>
        <v>120</v>
      </c>
      <c r="E20" s="1822"/>
      <c r="F20" s="1821">
        <f>ROUND((D20*E20),2)</f>
        <v>0</v>
      </c>
    </row>
    <row r="21" spans="1:6" ht="14.25" customHeight="1">
      <c r="A21" s="1539"/>
      <c r="B21" s="1571"/>
      <c r="C21" s="1566"/>
      <c r="D21" s="1542"/>
      <c r="E21" s="1822"/>
      <c r="F21" s="1824"/>
    </row>
    <row r="22" spans="1:6" ht="79.5" customHeight="1">
      <c r="A22" s="1539" t="s">
        <v>1694</v>
      </c>
      <c r="B22" s="1571" t="s">
        <v>1695</v>
      </c>
      <c r="C22" s="1566"/>
      <c r="D22" s="1542"/>
      <c r="E22" s="1822"/>
      <c r="F22" s="1823"/>
    </row>
    <row r="23" spans="1:6" ht="14.25" customHeight="1">
      <c r="A23" s="1539"/>
      <c r="B23" s="1571" t="s">
        <v>1693</v>
      </c>
      <c r="C23" s="1566" t="s">
        <v>650</v>
      </c>
      <c r="D23" s="1547">
        <f>(20+10)</f>
        <v>30</v>
      </c>
      <c r="E23" s="1822"/>
      <c r="F23" s="1821">
        <f>ROUND((D23*E23),2)</f>
        <v>0</v>
      </c>
    </row>
    <row r="24" spans="1:6">
      <c r="A24" s="1539"/>
      <c r="B24" s="1565"/>
      <c r="C24" s="1566"/>
      <c r="D24" s="1542"/>
      <c r="E24" s="1822"/>
      <c r="F24" s="1823"/>
    </row>
    <row r="25" spans="1:6" ht="40.5" customHeight="1">
      <c r="A25" s="1539" t="s">
        <v>1696</v>
      </c>
      <c r="B25" s="1573" t="s">
        <v>1697</v>
      </c>
      <c r="C25" s="1566"/>
      <c r="D25" s="1542"/>
      <c r="E25" s="1822"/>
      <c r="F25" s="1823"/>
    </row>
    <row r="26" spans="1:6" ht="216.75" customHeight="1">
      <c r="A26" s="1539"/>
      <c r="B26" s="1574" t="s">
        <v>1698</v>
      </c>
      <c r="C26" s="1566"/>
      <c r="D26" s="1542"/>
      <c r="E26" s="1822"/>
      <c r="F26" s="1823"/>
    </row>
    <row r="27" spans="1:6">
      <c r="A27" s="1539"/>
      <c r="B27" s="1565"/>
      <c r="C27" s="1566"/>
      <c r="D27" s="1542"/>
      <c r="E27" s="1822"/>
      <c r="F27" s="1824"/>
    </row>
    <row r="28" spans="1:6" ht="119.25" customHeight="1">
      <c r="A28" s="1539" t="s">
        <v>1699</v>
      </c>
      <c r="B28" s="1575" t="s">
        <v>1700</v>
      </c>
      <c r="C28" s="1566"/>
      <c r="D28" s="1547"/>
      <c r="E28" s="1820"/>
      <c r="F28" s="1823"/>
    </row>
    <row r="29" spans="1:6" ht="31.5" customHeight="1">
      <c r="A29" s="1539"/>
      <c r="B29" s="1575" t="s">
        <v>1808</v>
      </c>
      <c r="C29" s="1566" t="s">
        <v>263</v>
      </c>
      <c r="D29" s="1547">
        <f>(95+15)</f>
        <v>110</v>
      </c>
      <c r="E29" s="1820"/>
      <c r="F29" s="1821">
        <f>ROUND((D29*E29),2)</f>
        <v>0</v>
      </c>
    </row>
    <row r="30" spans="1:6">
      <c r="A30" s="1539"/>
      <c r="B30" s="1565"/>
      <c r="C30" s="1566"/>
      <c r="D30" s="1547"/>
      <c r="E30" s="1820"/>
      <c r="F30" s="1823"/>
    </row>
    <row r="31" spans="1:6" ht="153.75" customHeight="1">
      <c r="A31" s="1576" t="s">
        <v>1701</v>
      </c>
      <c r="B31" s="1577" t="s">
        <v>1702</v>
      </c>
      <c r="C31" s="1566"/>
      <c r="D31" s="1542"/>
      <c r="E31" s="1825"/>
      <c r="F31" s="1826"/>
    </row>
    <row r="32" spans="1:6" ht="30.75" customHeight="1">
      <c r="A32" s="1539"/>
      <c r="B32" s="1575" t="s">
        <v>1809</v>
      </c>
      <c r="C32" s="1566" t="s">
        <v>650</v>
      </c>
      <c r="D32" s="1547">
        <v>1</v>
      </c>
      <c r="E32" s="1827"/>
      <c r="F32" s="1821">
        <f>ROUND((D32*E32),2)</f>
        <v>0</v>
      </c>
    </row>
    <row r="33" spans="1:8">
      <c r="A33" s="1539"/>
      <c r="B33" s="1565"/>
      <c r="C33" s="1566"/>
      <c r="D33" s="1547"/>
      <c r="E33" s="1820"/>
      <c r="F33" s="1823"/>
    </row>
    <row r="34" spans="1:8" ht="61.5" customHeight="1">
      <c r="A34" s="1539" t="s">
        <v>1703</v>
      </c>
      <c r="B34" s="1575" t="s">
        <v>1704</v>
      </c>
      <c r="C34" s="1566"/>
      <c r="D34" s="1547"/>
      <c r="E34" s="1820"/>
      <c r="F34" s="1823"/>
    </row>
    <row r="35" spans="1:8">
      <c r="A35" s="1539"/>
      <c r="B35" s="1571"/>
      <c r="C35" s="1566" t="s">
        <v>650</v>
      </c>
      <c r="D35" s="1547">
        <v>1</v>
      </c>
      <c r="E35" s="1820"/>
      <c r="F35" s="1821">
        <f>ROUND((D35*E35),2)</f>
        <v>0</v>
      </c>
    </row>
    <row r="36" spans="1:8">
      <c r="A36" s="1539"/>
      <c r="B36" s="1565"/>
      <c r="C36" s="1566"/>
      <c r="D36" s="1547"/>
      <c r="E36" s="1820"/>
      <c r="F36" s="1823"/>
    </row>
    <row r="37" spans="1:8" ht="15" thickBot="1">
      <c r="A37" s="1578"/>
      <c r="B37" s="1579" t="s">
        <v>1705</v>
      </c>
      <c r="C37" s="1580"/>
      <c r="D37" s="1581"/>
      <c r="E37" s="1828"/>
      <c r="F37" s="1829">
        <f>ROUND(SUM(F9:F36),2)</f>
        <v>0</v>
      </c>
    </row>
    <row r="38" spans="1:8">
      <c r="A38" s="1584"/>
      <c r="B38" s="1585"/>
      <c r="C38" s="1586"/>
      <c r="D38" s="1587"/>
      <c r="E38" s="1830"/>
      <c r="F38" s="1638"/>
    </row>
    <row r="39" spans="1:8" ht="15" thickBot="1">
      <c r="A39" s="1584"/>
      <c r="B39" s="1585"/>
      <c r="C39" s="1586"/>
      <c r="D39" s="1587"/>
      <c r="E39" s="1830"/>
      <c r="F39" s="1638"/>
    </row>
    <row r="40" spans="1:8" s="1564" customFormat="1">
      <c r="A40" s="1590" t="s">
        <v>1706</v>
      </c>
      <c r="B40" s="1591" t="s">
        <v>262</v>
      </c>
      <c r="C40" s="1592"/>
      <c r="D40" s="1593"/>
      <c r="E40" s="1831"/>
      <c r="F40" s="1832"/>
    </row>
    <row r="41" spans="1:8">
      <c r="A41" s="1539"/>
      <c r="B41" s="1565"/>
      <c r="C41" s="1566"/>
      <c r="D41" s="1542"/>
      <c r="E41" s="1822"/>
      <c r="F41" s="1823"/>
    </row>
    <row r="42" spans="1:8" ht="119.25" customHeight="1">
      <c r="A42" s="1539" t="s">
        <v>1707</v>
      </c>
      <c r="B42" s="1571" t="s">
        <v>1708</v>
      </c>
      <c r="C42" s="1566" t="s">
        <v>263</v>
      </c>
      <c r="D42" s="1547">
        <f>(5832*0.2)</f>
        <v>1166.4000000000001</v>
      </c>
      <c r="E42" s="1822"/>
      <c r="F42" s="1821">
        <f>ROUND((D42*E42),2)</f>
        <v>0</v>
      </c>
    </row>
    <row r="43" spans="1:8" ht="15.75" customHeight="1">
      <c r="A43" s="1539"/>
      <c r="B43" s="1571"/>
      <c r="C43" s="1566"/>
      <c r="D43" s="1547"/>
      <c r="E43" s="1822"/>
      <c r="F43" s="1823"/>
    </row>
    <row r="44" spans="1:8" ht="15.75" customHeight="1">
      <c r="A44" s="1539" t="s">
        <v>1709</v>
      </c>
      <c r="B44" s="1571" t="s">
        <v>1710</v>
      </c>
      <c r="C44" s="1566"/>
      <c r="D44" s="1542"/>
      <c r="E44" s="1822"/>
      <c r="F44" s="1823"/>
      <c r="H44" s="1532" t="s">
        <v>1711</v>
      </c>
    </row>
    <row r="45" spans="1:8" ht="93" customHeight="1">
      <c r="A45" s="1539"/>
      <c r="B45" s="1594" t="s">
        <v>1712</v>
      </c>
      <c r="C45" s="1566"/>
      <c r="D45" s="1542"/>
      <c r="E45" s="1822"/>
      <c r="F45" s="1823"/>
    </row>
    <row r="46" spans="1:8" ht="63.75" customHeight="1">
      <c r="A46" s="1539"/>
      <c r="B46" s="1595" t="s">
        <v>1713</v>
      </c>
      <c r="C46" s="1566"/>
      <c r="D46" s="1542"/>
      <c r="E46" s="1822"/>
      <c r="F46" s="1823"/>
    </row>
    <row r="47" spans="1:8">
      <c r="A47" s="1539"/>
      <c r="B47" s="1565"/>
      <c r="C47" s="1566"/>
      <c r="D47" s="1542"/>
      <c r="E47" s="1822"/>
      <c r="F47" s="1823"/>
    </row>
    <row r="48" spans="1:8">
      <c r="A48" s="1539" t="s">
        <v>1714</v>
      </c>
      <c r="B48" s="1571" t="s">
        <v>1715</v>
      </c>
      <c r="C48" s="1566" t="s">
        <v>263</v>
      </c>
      <c r="D48" s="1547">
        <f>(2185*0.7)</f>
        <v>1529.5</v>
      </c>
      <c r="E48" s="1822"/>
      <c r="F48" s="1821">
        <f>ROUND((D48*E48),2)</f>
        <v>0</v>
      </c>
    </row>
    <row r="49" spans="1:9">
      <c r="A49" s="1539"/>
      <c r="B49" s="1565"/>
      <c r="C49" s="1566"/>
      <c r="D49" s="1542"/>
      <c r="E49" s="1822"/>
      <c r="F49" s="1823"/>
    </row>
    <row r="50" spans="1:9">
      <c r="A50" s="1539" t="s">
        <v>1716</v>
      </c>
      <c r="B50" s="1571" t="s">
        <v>1717</v>
      </c>
      <c r="C50" s="1566" t="s">
        <v>263</v>
      </c>
      <c r="D50" s="1547">
        <f>(2185*0.3)</f>
        <v>655.5</v>
      </c>
      <c r="E50" s="1822"/>
      <c r="F50" s="1821">
        <f>ROUND((D50*E50),2)</f>
        <v>0</v>
      </c>
    </row>
    <row r="51" spans="1:9">
      <c r="A51" s="1539"/>
      <c r="B51" s="1565"/>
      <c r="C51" s="1566"/>
      <c r="D51" s="1542"/>
      <c r="E51" s="1822"/>
      <c r="F51" s="1823"/>
    </row>
    <row r="52" spans="1:9">
      <c r="A52" s="1539" t="s">
        <v>1718</v>
      </c>
      <c r="B52" s="1571" t="s">
        <v>1719</v>
      </c>
      <c r="C52" s="1566"/>
      <c r="D52" s="1542"/>
      <c r="E52" s="1822"/>
      <c r="F52" s="1823"/>
    </row>
    <row r="53" spans="1:9" ht="147" customHeight="1">
      <c r="A53" s="1539"/>
      <c r="B53" s="1596" t="s">
        <v>1720</v>
      </c>
      <c r="C53" s="1566"/>
      <c r="D53" s="1542"/>
      <c r="E53" s="1822"/>
      <c r="F53" s="1823"/>
    </row>
    <row r="54" spans="1:9">
      <c r="A54" s="1539"/>
      <c r="B54" s="1565"/>
      <c r="C54" s="1566"/>
      <c r="D54" s="1542"/>
      <c r="E54" s="1822"/>
      <c r="F54" s="1823"/>
    </row>
    <row r="55" spans="1:9" ht="38.25">
      <c r="A55" s="1539" t="s">
        <v>1721</v>
      </c>
      <c r="B55" s="1571" t="s">
        <v>1722</v>
      </c>
      <c r="C55" s="1566"/>
      <c r="D55" s="1542"/>
      <c r="E55" s="1822"/>
      <c r="F55" s="1823"/>
    </row>
    <row r="56" spans="1:9" ht="18.75" customHeight="1">
      <c r="A56" s="1539"/>
      <c r="B56" s="1575" t="s">
        <v>1723</v>
      </c>
      <c r="C56" s="1566" t="s">
        <v>263</v>
      </c>
      <c r="D56" s="1547">
        <v>2185</v>
      </c>
      <c r="E56" s="1822"/>
      <c r="F56" s="1821">
        <f>ROUND((D56*E56),2)</f>
        <v>0</v>
      </c>
      <c r="H56" s="1564"/>
      <c r="I56" s="1564"/>
    </row>
    <row r="57" spans="1:9">
      <c r="A57" s="1539"/>
      <c r="B57" s="1565"/>
      <c r="C57" s="1566"/>
      <c r="D57" s="1542"/>
      <c r="E57" s="1822"/>
      <c r="F57" s="1823"/>
      <c r="H57" s="1564"/>
      <c r="I57" s="1564"/>
    </row>
    <row r="58" spans="1:9" ht="38.25">
      <c r="A58" s="1539" t="s">
        <v>1724</v>
      </c>
      <c r="B58" s="1571" t="s">
        <v>1725</v>
      </c>
      <c r="C58" s="1566"/>
      <c r="D58" s="1542"/>
      <c r="E58" s="1822"/>
      <c r="F58" s="1823"/>
    </row>
    <row r="59" spans="1:9" ht="18.75" customHeight="1">
      <c r="A59" s="1539"/>
      <c r="B59" s="1575" t="s">
        <v>1723</v>
      </c>
      <c r="C59" s="1566" t="s">
        <v>263</v>
      </c>
      <c r="D59" s="1547">
        <v>1213</v>
      </c>
      <c r="E59" s="1822"/>
      <c r="F59" s="1821">
        <f>ROUND((D59*E59),2)</f>
        <v>0</v>
      </c>
      <c r="H59" s="1564"/>
      <c r="I59" s="1564"/>
    </row>
    <row r="60" spans="1:9">
      <c r="A60" s="1539"/>
      <c r="B60" s="1565"/>
      <c r="C60" s="1566"/>
      <c r="D60" s="1542"/>
      <c r="E60" s="1822"/>
      <c r="F60" s="1823"/>
      <c r="H60" s="1564"/>
      <c r="I60" s="1564"/>
    </row>
    <row r="61" spans="1:9" ht="28.5" customHeight="1">
      <c r="A61" s="1539" t="s">
        <v>1726</v>
      </c>
      <c r="B61" s="1573" t="s">
        <v>1727</v>
      </c>
      <c r="C61" s="1566"/>
      <c r="D61" s="1542"/>
      <c r="E61" s="1822"/>
      <c r="F61" s="1823"/>
      <c r="H61" s="1564"/>
      <c r="I61" s="1564"/>
    </row>
    <row r="62" spans="1:9" ht="71.25" customHeight="1">
      <c r="A62" s="1539"/>
      <c r="B62" s="1573" t="s">
        <v>1728</v>
      </c>
      <c r="C62" s="1597"/>
      <c r="D62" s="1542"/>
      <c r="E62" s="1822"/>
      <c r="F62" s="1823"/>
      <c r="H62" s="1564"/>
      <c r="I62" s="1564"/>
    </row>
    <row r="63" spans="1:9" ht="28.5" customHeight="1">
      <c r="A63" s="1539"/>
      <c r="B63" s="1571" t="s">
        <v>1729</v>
      </c>
      <c r="C63" s="1566" t="s">
        <v>263</v>
      </c>
      <c r="D63" s="1547">
        <v>124</v>
      </c>
      <c r="E63" s="1822"/>
      <c r="F63" s="1821">
        <f>ROUND((D63*E63),2)</f>
        <v>0</v>
      </c>
      <c r="H63" s="1564"/>
      <c r="I63" s="1564"/>
    </row>
    <row r="64" spans="1:9">
      <c r="A64" s="1539"/>
      <c r="B64" s="1565"/>
      <c r="C64" s="1566"/>
      <c r="D64" s="1542"/>
      <c r="E64" s="1822"/>
      <c r="F64" s="1823"/>
      <c r="H64" s="1564"/>
      <c r="I64" s="1564"/>
    </row>
    <row r="65" spans="1:6">
      <c r="A65" s="1539" t="s">
        <v>1730</v>
      </c>
      <c r="B65" s="1571" t="s">
        <v>1731</v>
      </c>
      <c r="C65" s="1566"/>
      <c r="D65" s="1542"/>
      <c r="E65" s="1822"/>
      <c r="F65" s="1823"/>
    </row>
    <row r="66" spans="1:6" ht="111.75" customHeight="1">
      <c r="A66" s="1539"/>
      <c r="B66" s="1594" t="s">
        <v>1732</v>
      </c>
      <c r="C66" s="1566"/>
      <c r="D66" s="1542"/>
      <c r="E66" s="1822"/>
      <c r="F66" s="1823"/>
    </row>
    <row r="67" spans="1:6" ht="29.25" customHeight="1">
      <c r="A67" s="1539"/>
      <c r="B67" s="1575" t="s">
        <v>1733</v>
      </c>
      <c r="C67" s="1566" t="s">
        <v>263</v>
      </c>
      <c r="D67" s="1547">
        <v>2185</v>
      </c>
      <c r="E67" s="1822"/>
      <c r="F67" s="1821">
        <f>ROUND((D67*E67),2)</f>
        <v>0</v>
      </c>
    </row>
    <row r="68" spans="1:6" ht="13.5" customHeight="1">
      <c r="A68" s="1539"/>
      <c r="B68" s="1575"/>
      <c r="C68" s="1566"/>
      <c r="D68" s="1547"/>
      <c r="E68" s="1822"/>
      <c r="F68" s="1823"/>
    </row>
    <row r="69" spans="1:6" ht="162" customHeight="1">
      <c r="A69" s="1539" t="s">
        <v>1734</v>
      </c>
      <c r="B69" s="1571" t="s">
        <v>1735</v>
      </c>
      <c r="C69" s="1566"/>
      <c r="D69" s="1547"/>
      <c r="E69" s="1822"/>
      <c r="F69" s="1823"/>
    </row>
    <row r="70" spans="1:6" ht="42" customHeight="1">
      <c r="A70" s="1539"/>
      <c r="B70" s="1575" t="s">
        <v>1736</v>
      </c>
      <c r="C70" s="1566" t="s">
        <v>263</v>
      </c>
      <c r="D70" s="1547">
        <v>124</v>
      </c>
      <c r="E70" s="1822"/>
      <c r="F70" s="1821">
        <f>ROUND((D70*E70),2)</f>
        <v>0</v>
      </c>
    </row>
    <row r="71" spans="1:6" ht="13.5" customHeight="1">
      <c r="A71" s="1539"/>
      <c r="B71" s="1565"/>
      <c r="C71" s="1566"/>
      <c r="D71" s="1542"/>
      <c r="E71" s="1822"/>
      <c r="F71" s="1823"/>
    </row>
    <row r="72" spans="1:6" ht="87" customHeight="1">
      <c r="A72" s="1539" t="s">
        <v>1737</v>
      </c>
      <c r="B72" s="1598" t="s">
        <v>1738</v>
      </c>
      <c r="C72" s="1566"/>
      <c r="D72" s="1547"/>
      <c r="E72" s="1820"/>
      <c r="F72" s="1823"/>
    </row>
    <row r="73" spans="1:6" ht="30.75" customHeight="1">
      <c r="A73" s="1539"/>
      <c r="B73" s="1598" t="s">
        <v>1739</v>
      </c>
      <c r="C73" s="1566" t="s">
        <v>263</v>
      </c>
      <c r="D73" s="1547">
        <v>1166</v>
      </c>
      <c r="E73" s="1820"/>
      <c r="F73" s="1821">
        <f>ROUND((D73*E73),2)</f>
        <v>0</v>
      </c>
    </row>
    <row r="74" spans="1:6" ht="9" customHeight="1">
      <c r="A74" s="1539"/>
      <c r="B74" s="1565"/>
      <c r="C74" s="1566"/>
      <c r="D74" s="1542"/>
      <c r="E74" s="1822"/>
      <c r="F74" s="1823"/>
    </row>
    <row r="75" spans="1:6" ht="16.5" customHeight="1">
      <c r="A75" s="1539" t="s">
        <v>1740</v>
      </c>
      <c r="B75" s="1575" t="s">
        <v>1741</v>
      </c>
      <c r="C75" s="1566"/>
      <c r="D75" s="1542"/>
      <c r="E75" s="1822"/>
      <c r="F75" s="1823"/>
    </row>
    <row r="76" spans="1:6" ht="18" customHeight="1">
      <c r="A76" s="1539"/>
      <c r="B76" s="1571" t="s">
        <v>1742</v>
      </c>
      <c r="C76" s="1566"/>
      <c r="D76" s="1542"/>
      <c r="E76" s="1822"/>
      <c r="F76" s="1823"/>
    </row>
    <row r="77" spans="1:6" ht="96" customHeight="1">
      <c r="A77" s="1539"/>
      <c r="B77" s="1599" t="s">
        <v>1810</v>
      </c>
      <c r="C77" s="1566"/>
      <c r="D77" s="1542"/>
      <c r="E77" s="1822"/>
      <c r="F77" s="1823"/>
    </row>
    <row r="78" spans="1:6">
      <c r="A78" s="1539"/>
      <c r="B78" s="1571" t="s">
        <v>1743</v>
      </c>
      <c r="C78" s="1566" t="s">
        <v>848</v>
      </c>
      <c r="D78" s="1547">
        <v>5766</v>
      </c>
      <c r="E78" s="1820"/>
      <c r="F78" s="1821">
        <f>ROUND((D78*E78),2)</f>
        <v>0</v>
      </c>
    </row>
    <row r="79" spans="1:6" ht="10.5" customHeight="1">
      <c r="A79" s="1539"/>
      <c r="B79" s="1565"/>
      <c r="C79" s="1566"/>
      <c r="D79" s="1542"/>
      <c r="E79" s="1820"/>
      <c r="F79" s="1823"/>
    </row>
    <row r="80" spans="1:6" ht="27.75" customHeight="1">
      <c r="A80" s="1539" t="s">
        <v>1744</v>
      </c>
      <c r="B80" s="1571" t="s">
        <v>1745</v>
      </c>
      <c r="C80" s="1566"/>
      <c r="D80" s="1542"/>
      <c r="E80" s="1822"/>
      <c r="F80" s="1823"/>
    </row>
    <row r="81" spans="1:6" ht="174" customHeight="1">
      <c r="A81" s="1539"/>
      <c r="B81" s="1600" t="s">
        <v>1811</v>
      </c>
      <c r="C81" s="1566"/>
      <c r="D81" s="1542"/>
      <c r="E81" s="1822"/>
      <c r="F81" s="1823"/>
    </row>
    <row r="82" spans="1:6" ht="18" customHeight="1">
      <c r="A82" s="1539"/>
      <c r="B82" s="1575" t="s">
        <v>1746</v>
      </c>
      <c r="C82" s="1566" t="s">
        <v>848</v>
      </c>
      <c r="D82" s="1547">
        <v>4843</v>
      </c>
      <c r="E82" s="1822"/>
      <c r="F82" s="1821">
        <f>ROUND((D82*E82),2)</f>
        <v>0</v>
      </c>
    </row>
    <row r="83" spans="1:6" ht="9" customHeight="1">
      <c r="A83" s="1539"/>
      <c r="B83" s="1575"/>
      <c r="C83" s="1566"/>
      <c r="D83" s="1547"/>
      <c r="E83" s="1572"/>
      <c r="F83" s="1544"/>
    </row>
    <row r="84" spans="1:6" ht="15" thickBot="1">
      <c r="A84" s="1601"/>
      <c r="B84" s="1579" t="s">
        <v>1186</v>
      </c>
      <c r="C84" s="1602"/>
      <c r="D84" s="1603"/>
      <c r="E84" s="1582"/>
      <c r="F84" s="1583">
        <f>ROUND(SUM(F42:F83),2)</f>
        <v>0</v>
      </c>
    </row>
    <row r="85" spans="1:6" ht="15" thickBot="1">
      <c r="A85" s="1585"/>
      <c r="B85" s="1585"/>
      <c r="C85" s="1604"/>
      <c r="D85" s="1589"/>
      <c r="E85" s="1588"/>
      <c r="F85" s="1589"/>
    </row>
    <row r="86" spans="1:6" ht="13.5" customHeight="1">
      <c r="A86" s="1605"/>
      <c r="B86" s="1605"/>
      <c r="C86" s="1606"/>
      <c r="D86" s="1607"/>
      <c r="E86" s="1608"/>
      <c r="F86" s="1609"/>
    </row>
    <row r="87" spans="1:6" ht="13.5" customHeight="1">
      <c r="A87" s="1610"/>
      <c r="B87" s="1610"/>
      <c r="C87" s="1570"/>
      <c r="D87" s="1587"/>
      <c r="E87" s="1611"/>
      <c r="F87" s="1612"/>
    </row>
    <row r="88" spans="1:6" ht="13.5" customHeight="1">
      <c r="A88" s="1610"/>
      <c r="B88" s="1610"/>
      <c r="C88" s="1570"/>
      <c r="D88" s="1587"/>
      <c r="E88" s="1611"/>
      <c r="F88" s="1612"/>
    </row>
    <row r="89" spans="1:6" ht="13.5" customHeight="1">
      <c r="A89" s="1610"/>
      <c r="B89" s="1610"/>
      <c r="C89" s="1570"/>
      <c r="D89" s="1587"/>
      <c r="E89" s="1611"/>
      <c r="F89" s="1612"/>
    </row>
    <row r="90" spans="1:6" ht="13.5" customHeight="1">
      <c r="A90" s="1610"/>
      <c r="B90" s="1610"/>
      <c r="C90" s="1570"/>
      <c r="D90" s="1587"/>
      <c r="E90" s="1611"/>
      <c r="F90" s="1612"/>
    </row>
    <row r="91" spans="1:6" ht="13.5" customHeight="1">
      <c r="A91" s="1610"/>
      <c r="B91" s="1928" t="s">
        <v>1747</v>
      </c>
      <c r="C91" s="1928"/>
      <c r="D91" s="1928"/>
      <c r="E91" s="1611"/>
      <c r="F91" s="1612"/>
    </row>
    <row r="92" spans="1:6" ht="13.5" customHeight="1">
      <c r="A92" s="1610"/>
      <c r="B92" s="1610"/>
      <c r="C92" s="1570"/>
      <c r="D92" s="1587"/>
      <c r="E92" s="1611"/>
      <c r="F92" s="1612"/>
    </row>
    <row r="93" spans="1:6" ht="13.5" customHeight="1" thickBot="1">
      <c r="A93" s="1610"/>
      <c r="B93" s="1610"/>
      <c r="C93" s="1570"/>
      <c r="D93" s="1587"/>
      <c r="E93" s="1611"/>
      <c r="F93" s="1612"/>
    </row>
    <row r="94" spans="1:6" ht="15" customHeight="1">
      <c r="A94" s="1564"/>
      <c r="B94" s="1613" t="s">
        <v>1748</v>
      </c>
      <c r="C94" s="1614"/>
      <c r="D94" s="1615" t="s">
        <v>1749</v>
      </c>
      <c r="E94" s="1833">
        <f>ROUND((F37),2)</f>
        <v>0</v>
      </c>
      <c r="F94" s="1616"/>
    </row>
    <row r="95" spans="1:6" ht="18" customHeight="1" thickBot="1">
      <c r="A95" s="1564"/>
      <c r="B95" s="1617" t="s">
        <v>1750</v>
      </c>
      <c r="C95" s="1618"/>
      <c r="D95" s="1619" t="s">
        <v>1749</v>
      </c>
      <c r="E95" s="1834">
        <f>ROUND((F84),2)</f>
        <v>0</v>
      </c>
      <c r="F95" s="1616"/>
    </row>
    <row r="96" spans="1:6" ht="19.5" customHeight="1" thickTop="1" thickBot="1">
      <c r="A96" s="1564"/>
      <c r="B96" s="1620" t="s">
        <v>1207</v>
      </c>
      <c r="C96" s="1621"/>
      <c r="D96" s="1622" t="s">
        <v>1749</v>
      </c>
      <c r="E96" s="1835">
        <f>SUM(E94:E95)</f>
        <v>0</v>
      </c>
      <c r="F96" s="1616"/>
    </row>
    <row r="97" spans="1:6" ht="15">
      <c r="A97" s="1564"/>
      <c r="B97" s="1623"/>
      <c r="C97" s="1624"/>
      <c r="D97" s="1625"/>
      <c r="E97" s="1626"/>
      <c r="F97" s="1616"/>
    </row>
    <row r="98" spans="1:6" ht="15">
      <c r="A98" s="1564"/>
      <c r="B98" s="1627"/>
      <c r="C98" s="1624"/>
      <c r="D98" s="1628"/>
      <c r="E98" s="1626"/>
      <c r="F98" s="1616"/>
    </row>
    <row r="99" spans="1:6" ht="15">
      <c r="A99" s="1564"/>
      <c r="B99" s="1627"/>
      <c r="C99" s="1624"/>
      <c r="D99" s="1628"/>
      <c r="E99" s="1626"/>
      <c r="F99" s="1616"/>
    </row>
    <row r="100" spans="1:6" ht="15">
      <c r="A100" s="1564"/>
      <c r="B100" s="1623"/>
      <c r="C100" s="1624"/>
      <c r="D100" s="1628"/>
      <c r="E100" s="1626"/>
      <c r="F100" s="1616"/>
    </row>
    <row r="101" spans="1:6" ht="15">
      <c r="A101" s="1564"/>
      <c r="B101" s="1623"/>
      <c r="C101" s="1624"/>
      <c r="D101" s="1628"/>
      <c r="E101" s="1626"/>
      <c r="F101" s="1616"/>
    </row>
    <row r="102" spans="1:6">
      <c r="A102" s="1564"/>
      <c r="B102" s="1623"/>
      <c r="C102" s="1629"/>
      <c r="D102" s="1630"/>
    </row>
    <row r="103" spans="1:6" ht="15" customHeight="1">
      <c r="D103" s="1634"/>
    </row>
    <row r="104" spans="1:6" ht="15" customHeight="1">
      <c r="D104" s="1634"/>
    </row>
    <row r="105" spans="1:6">
      <c r="D105" s="1634"/>
    </row>
    <row r="106" spans="1:6">
      <c r="C106" s="1635"/>
      <c r="D106" s="1634"/>
    </row>
    <row r="107" spans="1:6">
      <c r="C107" s="1635"/>
      <c r="D107" s="1634"/>
    </row>
    <row r="109" spans="1:6">
      <c r="D109" s="1634"/>
    </row>
    <row r="113" spans="1:6">
      <c r="E113" s="1636"/>
    </row>
    <row r="114" spans="1:6" ht="14.25" customHeight="1">
      <c r="A114" s="1637"/>
      <c r="B114" s="1585"/>
      <c r="C114" s="1604"/>
      <c r="D114" s="1589"/>
      <c r="E114" s="1638"/>
      <c r="F114" s="1589"/>
    </row>
    <row r="115" spans="1:6" ht="14.25" customHeight="1">
      <c r="A115" s="1637"/>
      <c r="B115" s="1585"/>
      <c r="C115" s="1604"/>
      <c r="D115" s="1589"/>
      <c r="E115" s="1638"/>
      <c r="F115" s="1589"/>
    </row>
    <row r="116" spans="1:6" ht="14.25" customHeight="1">
      <c r="A116" s="1637"/>
      <c r="B116" s="1585"/>
      <c r="C116" s="1604"/>
      <c r="D116" s="1589"/>
      <c r="E116" s="1638"/>
      <c r="F116" s="1589"/>
    </row>
    <row r="117" spans="1:6" ht="14.25" customHeight="1">
      <c r="A117" s="1637"/>
      <c r="B117" s="1585"/>
      <c r="C117" s="1604"/>
      <c r="D117" s="1589"/>
      <c r="E117" s="1638"/>
      <c r="F117" s="1589"/>
    </row>
    <row r="118" spans="1:6" ht="14.25" customHeight="1">
      <c r="A118" s="1637"/>
      <c r="B118" s="1585"/>
      <c r="C118" s="1604"/>
      <c r="D118" s="1589"/>
      <c r="E118" s="1638"/>
      <c r="F118" s="1589"/>
    </row>
    <row r="119" spans="1:6" ht="15">
      <c r="A119" s="1564"/>
      <c r="B119" s="1623"/>
      <c r="C119" s="1624"/>
      <c r="D119" s="1628"/>
      <c r="E119" s="1626"/>
      <c r="F119" s="1616"/>
    </row>
    <row r="120" spans="1:6" ht="15">
      <c r="A120" s="1564"/>
      <c r="B120" s="1623"/>
      <c r="C120" s="1624"/>
      <c r="D120" s="1628"/>
      <c r="E120" s="1626"/>
      <c r="F120" s="1616"/>
    </row>
    <row r="121" spans="1:6" ht="15">
      <c r="A121" s="1564"/>
      <c r="B121" s="1623"/>
      <c r="C121" s="1624"/>
      <c r="D121" s="1628"/>
      <c r="E121" s="1626"/>
      <c r="F121" s="1616"/>
    </row>
    <row r="122" spans="1:6" ht="15">
      <c r="A122" s="1564"/>
      <c r="B122" s="1623"/>
      <c r="C122" s="1624"/>
      <c r="D122" s="1628"/>
      <c r="E122" s="1626"/>
      <c r="F122" s="1616"/>
    </row>
    <row r="123" spans="1:6" ht="15">
      <c r="A123" s="1564"/>
      <c r="B123" s="1623"/>
      <c r="C123" s="1624"/>
      <c r="D123" s="1628"/>
      <c r="E123" s="1626"/>
      <c r="F123" s="1616"/>
    </row>
    <row r="124" spans="1:6">
      <c r="A124" s="1564"/>
      <c r="B124" s="1623"/>
      <c r="C124" s="1639"/>
      <c r="D124" s="1630"/>
    </row>
    <row r="1005" spans="1:6">
      <c r="C1005" s="1640"/>
    </row>
    <row r="1006" spans="1:6">
      <c r="A1006" s="1641"/>
      <c r="B1006" s="1642"/>
      <c r="C1006" s="1640"/>
      <c r="D1006" s="1643"/>
      <c r="E1006" s="1644"/>
      <c r="F1006" s="1643"/>
    </row>
    <row r="1007" spans="1:6">
      <c r="A1007" s="1641"/>
      <c r="B1007" s="1642"/>
      <c r="C1007" s="1640"/>
      <c r="D1007" s="1643"/>
      <c r="E1007" s="1644"/>
      <c r="F1007" s="1643"/>
    </row>
    <row r="1008" spans="1:6">
      <c r="A1008" s="1641"/>
      <c r="B1008" s="1642"/>
      <c r="C1008" s="1640"/>
      <c r="D1008" s="1643"/>
      <c r="E1008" s="1644"/>
      <c r="F1008" s="1643"/>
    </row>
    <row r="1009" spans="1:6">
      <c r="A1009" s="1641"/>
      <c r="B1009" s="1642"/>
      <c r="C1009" s="1640"/>
      <c r="D1009" s="1643"/>
      <c r="E1009" s="1644"/>
      <c r="F1009" s="1643"/>
    </row>
    <row r="1010" spans="1:6">
      <c r="A1010" s="1641"/>
      <c r="B1010" s="1642"/>
      <c r="C1010" s="1640"/>
      <c r="D1010" s="1643"/>
      <c r="E1010" s="1644"/>
      <c r="F1010" s="1643"/>
    </row>
    <row r="1011" spans="1:6">
      <c r="A1011" s="1641"/>
      <c r="B1011" s="1642"/>
      <c r="C1011" s="1640"/>
      <c r="D1011" s="1643"/>
      <c r="E1011" s="1644"/>
      <c r="F1011" s="1643"/>
    </row>
    <row r="1012" spans="1:6">
      <c r="A1012" s="1641"/>
      <c r="B1012" s="1642"/>
      <c r="C1012" s="1640"/>
      <c r="D1012" s="1643"/>
      <c r="E1012" s="1644"/>
      <c r="F1012" s="1643"/>
    </row>
    <row r="1013" spans="1:6">
      <c r="A1013" s="1641"/>
      <c r="B1013" s="1642"/>
      <c r="C1013" s="1640"/>
      <c r="D1013" s="1643"/>
      <c r="E1013" s="1644"/>
      <c r="F1013" s="1643"/>
    </row>
    <row r="1014" spans="1:6">
      <c r="A1014" s="1641"/>
      <c r="B1014" s="1642"/>
      <c r="C1014" s="1640"/>
      <c r="D1014" s="1643"/>
      <c r="E1014" s="1644"/>
      <c r="F1014" s="1643"/>
    </row>
    <row r="1015" spans="1:6">
      <c r="A1015" s="1641"/>
      <c r="B1015" s="1642"/>
      <c r="C1015" s="1640"/>
      <c r="D1015" s="1643"/>
      <c r="E1015" s="1644"/>
      <c r="F1015" s="1643"/>
    </row>
    <row r="1016" spans="1:6">
      <c r="A1016" s="1641"/>
      <c r="B1016" s="1642"/>
      <c r="C1016" s="1640"/>
      <c r="D1016" s="1643"/>
      <c r="E1016" s="1644"/>
      <c r="F1016" s="1643"/>
    </row>
    <row r="1017" spans="1:6">
      <c r="A1017" s="1641"/>
      <c r="B1017" s="1642"/>
      <c r="C1017" s="1640"/>
      <c r="D1017" s="1643"/>
      <c r="E1017" s="1644"/>
      <c r="F1017" s="1643"/>
    </row>
    <row r="1018" spans="1:6">
      <c r="A1018" s="1641"/>
      <c r="B1018" s="1642"/>
      <c r="C1018" s="1640"/>
      <c r="D1018" s="1643"/>
      <c r="E1018" s="1644"/>
      <c r="F1018" s="1643"/>
    </row>
    <row r="1019" spans="1:6">
      <c r="A1019" s="1641"/>
      <c r="B1019" s="1642"/>
      <c r="C1019" s="1640"/>
      <c r="D1019" s="1643"/>
      <c r="E1019" s="1644"/>
      <c r="F1019" s="1643"/>
    </row>
    <row r="1020" spans="1:6">
      <c r="A1020" s="1641"/>
      <c r="B1020" s="1642"/>
      <c r="C1020" s="1640"/>
      <c r="D1020" s="1643"/>
      <c r="E1020" s="1644"/>
      <c r="F1020" s="1643"/>
    </row>
    <row r="1021" spans="1:6">
      <c r="A1021" s="1641"/>
      <c r="B1021" s="1642"/>
      <c r="C1021" s="1640"/>
      <c r="D1021" s="1643"/>
      <c r="E1021" s="1644"/>
      <c r="F1021" s="1643"/>
    </row>
    <row r="1022" spans="1:6">
      <c r="A1022" s="1641"/>
      <c r="B1022" s="1642"/>
      <c r="C1022" s="1640"/>
      <c r="D1022" s="1643"/>
      <c r="E1022" s="1644"/>
      <c r="F1022" s="1643"/>
    </row>
    <row r="1023" spans="1:6">
      <c r="A1023" s="1641"/>
      <c r="B1023" s="1642"/>
      <c r="C1023" s="1640"/>
      <c r="D1023" s="1643"/>
      <c r="E1023" s="1644"/>
      <c r="F1023" s="1643"/>
    </row>
    <row r="1024" spans="1:6">
      <c r="A1024" s="1641"/>
      <c r="B1024" s="1642"/>
      <c r="C1024" s="1640"/>
      <c r="D1024" s="1643"/>
      <c r="E1024" s="1644"/>
      <c r="F1024" s="1643"/>
    </row>
    <row r="1025" spans="1:6">
      <c r="A1025" s="1641"/>
      <c r="B1025" s="1642"/>
      <c r="C1025" s="1640"/>
      <c r="D1025" s="1643"/>
      <c r="E1025" s="1644"/>
      <c r="F1025" s="1643"/>
    </row>
    <row r="1026" spans="1:6">
      <c r="A1026" s="1641"/>
      <c r="B1026" s="1642"/>
      <c r="C1026" s="1640"/>
      <c r="D1026" s="1643"/>
      <c r="E1026" s="1644"/>
      <c r="F1026" s="1643"/>
    </row>
    <row r="1027" spans="1:6">
      <c r="A1027" s="1641"/>
      <c r="B1027" s="1642"/>
      <c r="C1027" s="1640"/>
      <c r="D1027" s="1643"/>
      <c r="E1027" s="1644"/>
      <c r="F1027" s="1643"/>
    </row>
    <row r="1028" spans="1:6">
      <c r="A1028" s="1641"/>
      <c r="B1028" s="1642"/>
      <c r="C1028" s="1640"/>
      <c r="D1028" s="1643"/>
      <c r="E1028" s="1644"/>
      <c r="F1028" s="1643"/>
    </row>
    <row r="1029" spans="1:6">
      <c r="A1029" s="1641"/>
      <c r="B1029" s="1642"/>
      <c r="C1029" s="1640"/>
      <c r="D1029" s="1643"/>
      <c r="E1029" s="1644"/>
      <c r="F1029" s="1643"/>
    </row>
    <row r="1030" spans="1:6">
      <c r="A1030" s="1641"/>
      <c r="B1030" s="1642"/>
      <c r="C1030" s="1640"/>
      <c r="D1030" s="1643"/>
      <c r="E1030" s="1644"/>
      <c r="F1030" s="1643"/>
    </row>
    <row r="1031" spans="1:6">
      <c r="A1031" s="1641"/>
      <c r="B1031" s="1642"/>
      <c r="C1031" s="1640"/>
      <c r="D1031" s="1643"/>
      <c r="E1031" s="1644"/>
      <c r="F1031" s="1643"/>
    </row>
    <row r="1032" spans="1:6">
      <c r="A1032" s="1641"/>
      <c r="B1032" s="1642"/>
      <c r="C1032" s="1640"/>
      <c r="D1032" s="1643"/>
      <c r="E1032" s="1644"/>
      <c r="F1032" s="1643"/>
    </row>
    <row r="1033" spans="1:6">
      <c r="A1033" s="1641"/>
      <c r="B1033" s="1642"/>
      <c r="C1033" s="1640"/>
      <c r="D1033" s="1643"/>
      <c r="E1033" s="1644"/>
      <c r="F1033" s="1643"/>
    </row>
    <row r="1034" spans="1:6">
      <c r="A1034" s="1641"/>
      <c r="B1034" s="1642"/>
      <c r="C1034" s="1640"/>
      <c r="D1034" s="1643"/>
      <c r="E1034" s="1644"/>
      <c r="F1034" s="1643"/>
    </row>
    <row r="1035" spans="1:6">
      <c r="A1035" s="1641"/>
      <c r="B1035" s="1642"/>
      <c r="C1035" s="1640"/>
      <c r="D1035" s="1643"/>
      <c r="E1035" s="1644"/>
      <c r="F1035" s="1643"/>
    </row>
    <row r="1036" spans="1:6">
      <c r="A1036" s="1641"/>
      <c r="B1036" s="1642"/>
      <c r="C1036" s="1640"/>
      <c r="D1036" s="1643"/>
      <c r="E1036" s="1644"/>
      <c r="F1036" s="1643"/>
    </row>
    <row r="1037" spans="1:6">
      <c r="A1037" s="1641"/>
      <c r="B1037" s="1642"/>
      <c r="C1037" s="1640"/>
      <c r="D1037" s="1643"/>
      <c r="E1037" s="1644"/>
      <c r="F1037" s="1643"/>
    </row>
    <row r="1038" spans="1:6">
      <c r="A1038" s="1641"/>
      <c r="B1038" s="1642"/>
      <c r="C1038" s="1640"/>
      <c r="D1038" s="1643"/>
      <c r="E1038" s="1644"/>
      <c r="F1038" s="1643"/>
    </row>
    <row r="1039" spans="1:6">
      <c r="A1039" s="1641"/>
      <c r="B1039" s="1642"/>
      <c r="C1039" s="1640"/>
      <c r="D1039" s="1643"/>
      <c r="E1039" s="1644"/>
      <c r="F1039" s="1643"/>
    </row>
    <row r="1040" spans="1:6">
      <c r="A1040" s="1641"/>
      <c r="B1040" s="1642"/>
      <c r="C1040" s="1640"/>
      <c r="D1040" s="1643"/>
      <c r="E1040" s="1644"/>
      <c r="F1040" s="1643"/>
    </row>
    <row r="1041" spans="1:6">
      <c r="A1041" s="1641"/>
      <c r="B1041" s="1642"/>
      <c r="C1041" s="1640"/>
      <c r="D1041" s="1643"/>
      <c r="E1041" s="1644"/>
      <c r="F1041" s="1643"/>
    </row>
    <row r="1042" spans="1:6">
      <c r="A1042" s="1641"/>
      <c r="B1042" s="1642"/>
      <c r="C1042" s="1640"/>
      <c r="D1042" s="1643"/>
      <c r="E1042" s="1644"/>
      <c r="F1042" s="1643"/>
    </row>
    <row r="1043" spans="1:6">
      <c r="A1043" s="1641"/>
      <c r="B1043" s="1642"/>
      <c r="C1043" s="1640"/>
      <c r="D1043" s="1643"/>
      <c r="E1043" s="1644"/>
      <c r="F1043" s="1643"/>
    </row>
    <row r="1044" spans="1:6">
      <c r="A1044" s="1641"/>
      <c r="B1044" s="1642"/>
      <c r="C1044" s="1640"/>
      <c r="D1044" s="1643"/>
      <c r="E1044" s="1644"/>
      <c r="F1044" s="1643"/>
    </row>
    <row r="1045" spans="1:6">
      <c r="A1045" s="1641"/>
      <c r="B1045" s="1642"/>
      <c r="C1045" s="1640"/>
      <c r="D1045" s="1643"/>
      <c r="E1045" s="1644"/>
      <c r="F1045" s="1643"/>
    </row>
    <row r="1046" spans="1:6">
      <c r="A1046" s="1641"/>
      <c r="B1046" s="1642"/>
      <c r="C1046" s="1640"/>
      <c r="D1046" s="1643"/>
      <c r="E1046" s="1644"/>
      <c r="F1046" s="1643"/>
    </row>
    <row r="1047" spans="1:6">
      <c r="A1047" s="1641"/>
      <c r="B1047" s="1642"/>
      <c r="C1047" s="1640"/>
      <c r="D1047" s="1643"/>
      <c r="E1047" s="1644"/>
      <c r="F1047" s="1643"/>
    </row>
    <row r="1048" spans="1:6">
      <c r="A1048" s="1641"/>
      <c r="B1048" s="1642"/>
      <c r="C1048" s="1640"/>
      <c r="D1048" s="1643"/>
      <c r="E1048" s="1644"/>
      <c r="F1048" s="1643"/>
    </row>
    <row r="1049" spans="1:6">
      <c r="A1049" s="1641"/>
      <c r="B1049" s="1642"/>
      <c r="C1049" s="1640"/>
      <c r="D1049" s="1643"/>
      <c r="E1049" s="1644"/>
      <c r="F1049" s="1643"/>
    </row>
    <row r="1050" spans="1:6">
      <c r="A1050" s="1641"/>
      <c r="B1050" s="1642"/>
      <c r="C1050" s="1640"/>
      <c r="D1050" s="1643"/>
      <c r="E1050" s="1644"/>
      <c r="F1050" s="1643"/>
    </row>
    <row r="1051" spans="1:6">
      <c r="A1051" s="1641"/>
      <c r="B1051" s="1642"/>
      <c r="C1051" s="1640"/>
      <c r="D1051" s="1643"/>
      <c r="E1051" s="1644"/>
      <c r="F1051" s="1643"/>
    </row>
    <row r="1052" spans="1:6">
      <c r="A1052" s="1641"/>
      <c r="B1052" s="1642"/>
      <c r="C1052" s="1640"/>
      <c r="D1052" s="1643"/>
      <c r="E1052" s="1644"/>
      <c r="F1052" s="1643"/>
    </row>
    <row r="1053" spans="1:6">
      <c r="A1053" s="1641"/>
      <c r="B1053" s="1642"/>
      <c r="C1053" s="1640"/>
      <c r="D1053" s="1643"/>
      <c r="E1053" s="1644"/>
      <c r="F1053" s="1643"/>
    </row>
    <row r="1054" spans="1:6">
      <c r="A1054" s="1641"/>
      <c r="B1054" s="1642"/>
      <c r="C1054" s="1640"/>
      <c r="D1054" s="1643"/>
      <c r="E1054" s="1644"/>
      <c r="F1054" s="1643"/>
    </row>
    <row r="1055" spans="1:6">
      <c r="A1055" s="1641"/>
      <c r="B1055" s="1642"/>
      <c r="C1055" s="1640"/>
      <c r="D1055" s="1643"/>
      <c r="E1055" s="1644"/>
      <c r="F1055" s="1643"/>
    </row>
    <row r="1056" spans="1:6">
      <c r="A1056" s="1641"/>
      <c r="B1056" s="1642"/>
      <c r="C1056" s="1640"/>
      <c r="D1056" s="1643"/>
      <c r="E1056" s="1644"/>
      <c r="F1056" s="1643"/>
    </row>
    <row r="1057" spans="1:6">
      <c r="A1057" s="1641"/>
      <c r="B1057" s="1642"/>
      <c r="C1057" s="1640"/>
      <c r="D1057" s="1643"/>
      <c r="E1057" s="1644"/>
      <c r="F1057" s="1643"/>
    </row>
    <row r="1058" spans="1:6">
      <c r="A1058" s="1641"/>
      <c r="B1058" s="1642"/>
      <c r="C1058" s="1640"/>
      <c r="D1058" s="1643"/>
      <c r="E1058" s="1644"/>
      <c r="F1058" s="1643"/>
    </row>
    <row r="1059" spans="1:6">
      <c r="A1059" s="1641"/>
      <c r="B1059" s="1642"/>
      <c r="C1059" s="1640"/>
      <c r="D1059" s="1643"/>
      <c r="E1059" s="1644"/>
      <c r="F1059" s="1643"/>
    </row>
    <row r="1060" spans="1:6">
      <c r="A1060" s="1641"/>
      <c r="B1060" s="1642"/>
      <c r="C1060" s="1640"/>
      <c r="D1060" s="1643"/>
      <c r="E1060" s="1644"/>
      <c r="F1060" s="1643"/>
    </row>
    <row r="1061" spans="1:6">
      <c r="A1061" s="1641"/>
      <c r="B1061" s="1642"/>
      <c r="C1061" s="1640"/>
      <c r="D1061" s="1643"/>
      <c r="E1061" s="1644"/>
      <c r="F1061" s="1643"/>
    </row>
    <row r="1062" spans="1:6">
      <c r="A1062" s="1641"/>
      <c r="B1062" s="1642"/>
      <c r="C1062" s="1640"/>
      <c r="D1062" s="1643"/>
      <c r="E1062" s="1644"/>
      <c r="F1062" s="1643"/>
    </row>
    <row r="1063" spans="1:6">
      <c r="A1063" s="1641"/>
      <c r="B1063" s="1642"/>
      <c r="C1063" s="1640"/>
      <c r="D1063" s="1643"/>
      <c r="E1063" s="1644"/>
      <c r="F1063" s="1643"/>
    </row>
    <row r="1064" spans="1:6">
      <c r="A1064" s="1641"/>
      <c r="B1064" s="1642"/>
      <c r="C1064" s="1640"/>
      <c r="D1064" s="1643"/>
      <c r="E1064" s="1644"/>
      <c r="F1064" s="1643"/>
    </row>
    <row r="1065" spans="1:6">
      <c r="A1065" s="1641"/>
      <c r="B1065" s="1642"/>
      <c r="C1065" s="1640"/>
      <c r="D1065" s="1643"/>
      <c r="E1065" s="1644"/>
      <c r="F1065" s="1643"/>
    </row>
    <row r="1066" spans="1:6">
      <c r="A1066" s="1641"/>
      <c r="B1066" s="1642"/>
      <c r="C1066" s="1640"/>
      <c r="D1066" s="1643"/>
      <c r="E1066" s="1644"/>
      <c r="F1066" s="1643"/>
    </row>
    <row r="1067" spans="1:6">
      <c r="A1067" s="1641"/>
      <c r="B1067" s="1642"/>
      <c r="C1067" s="1640"/>
      <c r="D1067" s="1643"/>
      <c r="E1067" s="1644"/>
      <c r="F1067" s="1643"/>
    </row>
    <row r="1068" spans="1:6">
      <c r="A1068" s="1641"/>
      <c r="B1068" s="1642"/>
      <c r="C1068" s="1640"/>
      <c r="D1068" s="1643"/>
      <c r="E1068" s="1644"/>
      <c r="F1068" s="1643"/>
    </row>
    <row r="1069" spans="1:6">
      <c r="A1069" s="1641"/>
      <c r="B1069" s="1642"/>
      <c r="C1069" s="1640"/>
      <c r="D1069" s="1643"/>
      <c r="E1069" s="1644"/>
      <c r="F1069" s="1643"/>
    </row>
    <row r="1070" spans="1:6">
      <c r="A1070" s="1641"/>
      <c r="B1070" s="1642"/>
      <c r="C1070" s="1640"/>
      <c r="D1070" s="1643"/>
      <c r="E1070" s="1644"/>
      <c r="F1070" s="1643"/>
    </row>
    <row r="1071" spans="1:6">
      <c r="A1071" s="1641"/>
      <c r="B1071" s="1642"/>
      <c r="C1071" s="1640"/>
      <c r="D1071" s="1643"/>
      <c r="E1071" s="1644"/>
      <c r="F1071" s="1643"/>
    </row>
    <row r="1072" spans="1:6">
      <c r="A1072" s="1641"/>
      <c r="B1072" s="1642"/>
      <c r="C1072" s="1640"/>
      <c r="D1072" s="1643"/>
      <c r="E1072" s="1644"/>
      <c r="F1072" s="1643"/>
    </row>
    <row r="1073" spans="1:6">
      <c r="A1073" s="1641"/>
      <c r="B1073" s="1642"/>
      <c r="C1073" s="1640"/>
      <c r="D1073" s="1643"/>
      <c r="E1073" s="1644"/>
      <c r="F1073" s="1643"/>
    </row>
    <row r="1074" spans="1:6">
      <c r="A1074" s="1641"/>
      <c r="B1074" s="1642"/>
      <c r="C1074" s="1640"/>
      <c r="D1074" s="1643"/>
      <c r="E1074" s="1644"/>
      <c r="F1074" s="1643"/>
    </row>
    <row r="1075" spans="1:6">
      <c r="A1075" s="1641"/>
      <c r="B1075" s="1642"/>
      <c r="C1075" s="1640"/>
      <c r="D1075" s="1643"/>
      <c r="E1075" s="1644"/>
      <c r="F1075" s="1643"/>
    </row>
    <row r="1076" spans="1:6">
      <c r="A1076" s="1641"/>
      <c r="B1076" s="1642"/>
      <c r="C1076" s="1640"/>
      <c r="D1076" s="1643"/>
      <c r="E1076" s="1644"/>
      <c r="F1076" s="1643"/>
    </row>
    <row r="1077" spans="1:6">
      <c r="A1077" s="1641"/>
      <c r="B1077" s="1642"/>
      <c r="C1077" s="1640"/>
      <c r="D1077" s="1643"/>
      <c r="E1077" s="1644"/>
      <c r="F1077" s="1643"/>
    </row>
    <row r="1078" spans="1:6">
      <c r="A1078" s="1641"/>
      <c r="B1078" s="1642"/>
      <c r="C1078" s="1640"/>
      <c r="D1078" s="1643"/>
      <c r="E1078" s="1644"/>
      <c r="F1078" s="1643"/>
    </row>
    <row r="1079" spans="1:6">
      <c r="A1079" s="1641"/>
      <c r="B1079" s="1642"/>
      <c r="C1079" s="1640"/>
      <c r="D1079" s="1643"/>
      <c r="E1079" s="1644"/>
      <c r="F1079" s="1643"/>
    </row>
    <row r="1080" spans="1:6">
      <c r="A1080" s="1641"/>
      <c r="B1080" s="1642"/>
      <c r="C1080" s="1640"/>
      <c r="D1080" s="1643"/>
      <c r="E1080" s="1644"/>
      <c r="F1080" s="1643"/>
    </row>
    <row r="1081" spans="1:6">
      <c r="A1081" s="1641"/>
      <c r="B1081" s="1642"/>
      <c r="C1081" s="1640"/>
      <c r="D1081" s="1643"/>
      <c r="E1081" s="1644"/>
      <c r="F1081" s="1643"/>
    </row>
    <row r="1082" spans="1:6">
      <c r="A1082" s="1641"/>
      <c r="B1082" s="1642"/>
      <c r="C1082" s="1640"/>
      <c r="D1082" s="1643"/>
      <c r="E1082" s="1644"/>
      <c r="F1082" s="1643"/>
    </row>
    <row r="1083" spans="1:6">
      <c r="A1083" s="1641"/>
      <c r="B1083" s="1642"/>
      <c r="C1083" s="1640"/>
      <c r="D1083" s="1643"/>
      <c r="E1083" s="1644"/>
      <c r="F1083" s="1643"/>
    </row>
    <row r="1084" spans="1:6">
      <c r="A1084" s="1641"/>
      <c r="B1084" s="1642"/>
      <c r="C1084" s="1640"/>
      <c r="D1084" s="1643"/>
      <c r="E1084" s="1644"/>
      <c r="F1084" s="1643"/>
    </row>
    <row r="1085" spans="1:6">
      <c r="A1085" s="1641"/>
      <c r="B1085" s="1642"/>
      <c r="C1085" s="1640"/>
      <c r="D1085" s="1643"/>
      <c r="E1085" s="1644"/>
      <c r="F1085" s="1643"/>
    </row>
    <row r="1086" spans="1:6">
      <c r="A1086" s="1641"/>
      <c r="B1086" s="1642"/>
      <c r="C1086" s="1640"/>
      <c r="D1086" s="1643"/>
      <c r="E1086" s="1644"/>
      <c r="F1086" s="1643"/>
    </row>
    <row r="1087" spans="1:6">
      <c r="A1087" s="1641"/>
      <c r="B1087" s="1642"/>
      <c r="C1087" s="1640"/>
      <c r="D1087" s="1643"/>
      <c r="E1087" s="1644"/>
      <c r="F1087" s="1643"/>
    </row>
    <row r="1088" spans="1:6">
      <c r="A1088" s="1641"/>
      <c r="B1088" s="1642"/>
      <c r="C1088" s="1640"/>
      <c r="D1088" s="1643"/>
      <c r="E1088" s="1644"/>
      <c r="F1088" s="1643"/>
    </row>
    <row r="1089" spans="1:6">
      <c r="A1089" s="1641"/>
      <c r="B1089" s="1642"/>
      <c r="C1089" s="1640"/>
      <c r="D1089" s="1643"/>
      <c r="E1089" s="1644"/>
      <c r="F1089" s="1643"/>
    </row>
    <row r="1090" spans="1:6">
      <c r="A1090" s="1641"/>
      <c r="B1090" s="1642"/>
      <c r="C1090" s="1640"/>
      <c r="D1090" s="1643"/>
      <c r="E1090" s="1644"/>
      <c r="F1090" s="1643"/>
    </row>
    <row r="1091" spans="1:6">
      <c r="A1091" s="1641"/>
      <c r="B1091" s="1642"/>
      <c r="C1091" s="1640"/>
      <c r="D1091" s="1643"/>
      <c r="E1091" s="1644"/>
      <c r="F1091" s="1643"/>
    </row>
    <row r="1092" spans="1:6">
      <c r="A1092" s="1641"/>
      <c r="B1092" s="1642"/>
      <c r="C1092" s="1640"/>
      <c r="D1092" s="1643"/>
      <c r="E1092" s="1644"/>
      <c r="F1092" s="1643"/>
    </row>
    <row r="1093" spans="1:6">
      <c r="A1093" s="1641"/>
      <c r="B1093" s="1642"/>
      <c r="C1093" s="1640"/>
      <c r="D1093" s="1643"/>
      <c r="E1093" s="1644"/>
      <c r="F1093" s="1643"/>
    </row>
    <row r="1094" spans="1:6">
      <c r="A1094" s="1641"/>
      <c r="B1094" s="1642"/>
      <c r="C1094" s="1640"/>
      <c r="D1094" s="1643"/>
      <c r="E1094" s="1644"/>
      <c r="F1094" s="1643"/>
    </row>
    <row r="1095" spans="1:6">
      <c r="A1095" s="1641"/>
      <c r="B1095" s="1642"/>
      <c r="C1095" s="1640"/>
      <c r="D1095" s="1643"/>
      <c r="E1095" s="1644"/>
      <c r="F1095" s="1643"/>
    </row>
    <row r="1096" spans="1:6">
      <c r="A1096" s="1641"/>
      <c r="B1096" s="1642"/>
      <c r="C1096" s="1640"/>
      <c r="D1096" s="1643"/>
      <c r="E1096" s="1644"/>
      <c r="F1096" s="1643"/>
    </row>
    <row r="1097" spans="1:6">
      <c r="A1097" s="1641"/>
      <c r="B1097" s="1642"/>
      <c r="C1097" s="1640"/>
      <c r="D1097" s="1643"/>
      <c r="E1097" s="1644"/>
      <c r="F1097" s="1643"/>
    </row>
    <row r="1098" spans="1:6">
      <c r="A1098" s="1641"/>
      <c r="B1098" s="1642"/>
      <c r="C1098" s="1640"/>
      <c r="D1098" s="1643"/>
      <c r="E1098" s="1644"/>
      <c r="F1098" s="1643"/>
    </row>
    <row r="1099" spans="1:6">
      <c r="A1099" s="1641"/>
      <c r="B1099" s="1642"/>
      <c r="C1099" s="1640"/>
      <c r="D1099" s="1643"/>
      <c r="E1099" s="1644"/>
      <c r="F1099" s="1643"/>
    </row>
    <row r="1100" spans="1:6">
      <c r="A1100" s="1641"/>
      <c r="B1100" s="1642"/>
      <c r="C1100" s="1640"/>
      <c r="D1100" s="1643"/>
      <c r="E1100" s="1644"/>
      <c r="F1100" s="1643"/>
    </row>
    <row r="1101" spans="1:6">
      <c r="A1101" s="1641"/>
      <c r="B1101" s="1642"/>
      <c r="C1101" s="1640"/>
      <c r="D1101" s="1643"/>
      <c r="E1101" s="1644"/>
      <c r="F1101" s="1643"/>
    </row>
    <row r="1102" spans="1:6">
      <c r="A1102" s="1641"/>
      <c r="B1102" s="1642"/>
      <c r="C1102" s="1640"/>
      <c r="D1102" s="1643"/>
      <c r="E1102" s="1644"/>
      <c r="F1102" s="1643"/>
    </row>
    <row r="1103" spans="1:6">
      <c r="A1103" s="1641"/>
      <c r="B1103" s="1642"/>
      <c r="C1103" s="1640"/>
      <c r="D1103" s="1643"/>
      <c r="E1103" s="1644"/>
      <c r="F1103" s="1643"/>
    </row>
    <row r="1104" spans="1:6">
      <c r="A1104" s="1641"/>
      <c r="B1104" s="1642"/>
      <c r="C1104" s="1640"/>
      <c r="D1104" s="1643"/>
      <c r="E1104" s="1644"/>
      <c r="F1104" s="1643"/>
    </row>
    <row r="1105" spans="1:6">
      <c r="A1105" s="1641"/>
      <c r="B1105" s="1642"/>
      <c r="C1105" s="1640"/>
      <c r="D1105" s="1643"/>
      <c r="E1105" s="1644"/>
      <c r="F1105" s="1643"/>
    </row>
    <row r="1106" spans="1:6">
      <c r="A1106" s="1641"/>
      <c r="B1106" s="1642"/>
      <c r="C1106" s="1640"/>
      <c r="D1106" s="1643"/>
      <c r="E1106" s="1644"/>
      <c r="F1106" s="1643"/>
    </row>
    <row r="1107" spans="1:6">
      <c r="A1107" s="1641"/>
      <c r="B1107" s="1642"/>
      <c r="C1107" s="1640"/>
      <c r="D1107" s="1643"/>
      <c r="E1107" s="1644"/>
      <c r="F1107" s="1643"/>
    </row>
    <row r="1108" spans="1:6">
      <c r="A1108" s="1641"/>
      <c r="B1108" s="1642"/>
      <c r="C1108" s="1640"/>
      <c r="D1108" s="1643"/>
      <c r="E1108" s="1644"/>
      <c r="F1108" s="1643"/>
    </row>
    <row r="1109" spans="1:6">
      <c r="A1109" s="1641"/>
      <c r="B1109" s="1642"/>
      <c r="C1109" s="1640"/>
      <c r="D1109" s="1643"/>
      <c r="E1109" s="1644"/>
      <c r="F1109" s="1643"/>
    </row>
    <row r="1110" spans="1:6">
      <c r="A1110" s="1641"/>
      <c r="B1110" s="1642"/>
      <c r="C1110" s="1640"/>
      <c r="D1110" s="1643"/>
      <c r="E1110" s="1644"/>
      <c r="F1110" s="1643"/>
    </row>
    <row r="1111" spans="1:6">
      <c r="A1111" s="1641"/>
      <c r="B1111" s="1642"/>
      <c r="C1111" s="1640"/>
      <c r="D1111" s="1643"/>
      <c r="E1111" s="1644"/>
      <c r="F1111" s="1643"/>
    </row>
    <row r="1112" spans="1:6">
      <c r="A1112" s="1641"/>
      <c r="B1112" s="1642"/>
      <c r="C1112" s="1640"/>
      <c r="D1112" s="1643"/>
      <c r="E1112" s="1644"/>
      <c r="F1112" s="1643"/>
    </row>
    <row r="1113" spans="1:6">
      <c r="A1113" s="1641"/>
      <c r="B1113" s="1642"/>
      <c r="C1113" s="1640"/>
      <c r="D1113" s="1643"/>
      <c r="E1113" s="1644"/>
      <c r="F1113" s="1643"/>
    </row>
    <row r="1114" spans="1:6">
      <c r="A1114" s="1641"/>
      <c r="B1114" s="1642"/>
      <c r="C1114" s="1640"/>
      <c r="D1114" s="1643"/>
      <c r="E1114" s="1644"/>
      <c r="F1114" s="1643"/>
    </row>
    <row r="1115" spans="1:6">
      <c r="A1115" s="1641"/>
      <c r="B1115" s="1642"/>
      <c r="C1115" s="1640"/>
      <c r="D1115" s="1643"/>
      <c r="E1115" s="1644"/>
      <c r="F1115" s="1643"/>
    </row>
    <row r="1116" spans="1:6">
      <c r="A1116" s="1641"/>
      <c r="B1116" s="1642"/>
      <c r="C1116" s="1640"/>
      <c r="D1116" s="1643"/>
      <c r="E1116" s="1644"/>
      <c r="F1116" s="1643"/>
    </row>
    <row r="1117" spans="1:6">
      <c r="A1117" s="1641"/>
      <c r="B1117" s="1642"/>
      <c r="C1117" s="1640"/>
      <c r="D1117" s="1643"/>
      <c r="E1117" s="1644"/>
      <c r="F1117" s="1643"/>
    </row>
    <row r="1118" spans="1:6">
      <c r="A1118" s="1641"/>
      <c r="B1118" s="1642"/>
      <c r="C1118" s="1640"/>
      <c r="D1118" s="1643"/>
      <c r="E1118" s="1644"/>
      <c r="F1118" s="1643"/>
    </row>
    <row r="1119" spans="1:6">
      <c r="A1119" s="1641"/>
      <c r="B1119" s="1642"/>
      <c r="C1119" s="1640"/>
      <c r="D1119" s="1643"/>
      <c r="E1119" s="1644"/>
      <c r="F1119" s="1643"/>
    </row>
    <row r="1120" spans="1:6">
      <c r="A1120" s="1641"/>
      <c r="B1120" s="1642"/>
      <c r="C1120" s="1640"/>
      <c r="D1120" s="1643"/>
      <c r="E1120" s="1644"/>
      <c r="F1120" s="1643"/>
    </row>
    <row r="1121" spans="1:6">
      <c r="A1121" s="1641"/>
      <c r="B1121" s="1642"/>
      <c r="C1121" s="1640"/>
      <c r="D1121" s="1643"/>
      <c r="E1121" s="1644"/>
      <c r="F1121" s="1643"/>
    </row>
    <row r="1122" spans="1:6">
      <c r="A1122" s="1641"/>
      <c r="B1122" s="1642"/>
      <c r="C1122" s="1640"/>
      <c r="D1122" s="1643"/>
      <c r="E1122" s="1644"/>
      <c r="F1122" s="1643"/>
    </row>
    <row r="1123" spans="1:6">
      <c r="A1123" s="1641"/>
      <c r="B1123" s="1642"/>
      <c r="C1123" s="1640"/>
      <c r="D1123" s="1643"/>
      <c r="E1123" s="1644"/>
      <c r="F1123" s="1643"/>
    </row>
    <row r="1124" spans="1:6">
      <c r="A1124" s="1641"/>
      <c r="B1124" s="1642"/>
      <c r="C1124" s="1640"/>
      <c r="D1124" s="1643"/>
      <c r="E1124" s="1644"/>
      <c r="F1124" s="1643"/>
    </row>
    <row r="1125" spans="1:6">
      <c r="A1125" s="1641"/>
      <c r="B1125" s="1642"/>
      <c r="C1125" s="1640"/>
      <c r="D1125" s="1643"/>
      <c r="E1125" s="1644"/>
      <c r="F1125" s="1643"/>
    </row>
    <row r="1126" spans="1:6">
      <c r="A1126" s="1641"/>
      <c r="B1126" s="1642"/>
      <c r="C1126" s="1640"/>
      <c r="D1126" s="1643"/>
      <c r="E1126" s="1644"/>
      <c r="F1126" s="1643"/>
    </row>
    <row r="1127" spans="1:6">
      <c r="A1127" s="1641"/>
      <c r="B1127" s="1642"/>
      <c r="C1127" s="1640"/>
      <c r="D1127" s="1643"/>
      <c r="E1127" s="1644"/>
      <c r="F1127" s="1643"/>
    </row>
    <row r="1128" spans="1:6">
      <c r="A1128" s="1641"/>
      <c r="B1128" s="1642"/>
      <c r="C1128" s="1640"/>
      <c r="D1128" s="1643"/>
      <c r="E1128" s="1644"/>
      <c r="F1128" s="1643"/>
    </row>
    <row r="1129" spans="1:6">
      <c r="A1129" s="1641"/>
      <c r="B1129" s="1642"/>
      <c r="C1129" s="1640"/>
      <c r="D1129" s="1643"/>
      <c r="E1129" s="1644"/>
      <c r="F1129" s="1643"/>
    </row>
    <row r="1130" spans="1:6">
      <c r="A1130" s="1641"/>
      <c r="B1130" s="1642"/>
      <c r="C1130" s="1640"/>
      <c r="D1130" s="1643"/>
      <c r="E1130" s="1644"/>
      <c r="F1130" s="1643"/>
    </row>
    <row r="1131" spans="1:6">
      <c r="A1131" s="1641"/>
      <c r="B1131" s="1642"/>
      <c r="C1131" s="1640"/>
      <c r="D1131" s="1643"/>
      <c r="E1131" s="1644"/>
      <c r="F1131" s="1643"/>
    </row>
    <row r="1132" spans="1:6">
      <c r="A1132" s="1641"/>
      <c r="B1132" s="1642"/>
      <c r="C1132" s="1640"/>
      <c r="D1132" s="1643"/>
      <c r="E1132" s="1644"/>
      <c r="F1132" s="1643"/>
    </row>
    <row r="1133" spans="1:6">
      <c r="A1133" s="1641"/>
      <c r="B1133" s="1642"/>
      <c r="C1133" s="1640"/>
      <c r="D1133" s="1643"/>
      <c r="E1133" s="1644"/>
      <c r="F1133" s="1643"/>
    </row>
    <row r="1134" spans="1:6">
      <c r="A1134" s="1641"/>
      <c r="B1134" s="1642"/>
      <c r="C1134" s="1640"/>
      <c r="D1134" s="1643"/>
      <c r="E1134" s="1644"/>
      <c r="F1134" s="1643"/>
    </row>
    <row r="1135" spans="1:6">
      <c r="A1135" s="1641"/>
      <c r="B1135" s="1642"/>
      <c r="C1135" s="1640"/>
      <c r="D1135" s="1643"/>
      <c r="E1135" s="1644"/>
      <c r="F1135" s="1643"/>
    </row>
    <row r="1136" spans="1:6">
      <c r="A1136" s="1641"/>
      <c r="B1136" s="1642"/>
      <c r="C1136" s="1640"/>
      <c r="D1136" s="1643"/>
      <c r="E1136" s="1644"/>
      <c r="F1136" s="1643"/>
    </row>
    <row r="1137" spans="1:6">
      <c r="A1137" s="1641"/>
      <c r="B1137" s="1642"/>
      <c r="C1137" s="1640"/>
      <c r="D1137" s="1643"/>
      <c r="E1137" s="1644"/>
      <c r="F1137" s="1643"/>
    </row>
    <row r="1138" spans="1:6">
      <c r="A1138" s="1641"/>
      <c r="B1138" s="1642"/>
      <c r="C1138" s="1640"/>
      <c r="D1138" s="1643"/>
      <c r="E1138" s="1644"/>
      <c r="F1138" s="1643"/>
    </row>
    <row r="1139" spans="1:6">
      <c r="A1139" s="1641"/>
      <c r="B1139" s="1642"/>
      <c r="C1139" s="1640"/>
      <c r="D1139" s="1643"/>
      <c r="E1139" s="1644"/>
      <c r="F1139" s="1643"/>
    </row>
    <row r="1140" spans="1:6">
      <c r="A1140" s="1641"/>
      <c r="B1140" s="1642"/>
      <c r="C1140" s="1640"/>
      <c r="D1140" s="1643"/>
      <c r="E1140" s="1644"/>
      <c r="F1140" s="1643"/>
    </row>
    <row r="1141" spans="1:6">
      <c r="A1141" s="1641"/>
      <c r="B1141" s="1642"/>
      <c r="C1141" s="1640"/>
      <c r="D1141" s="1643"/>
      <c r="E1141" s="1644"/>
      <c r="F1141" s="1643"/>
    </row>
    <row r="1142" spans="1:6">
      <c r="A1142" s="1641"/>
      <c r="B1142" s="1642"/>
      <c r="C1142" s="1640"/>
      <c r="D1142" s="1643"/>
      <c r="E1142" s="1644"/>
      <c r="F1142" s="1643"/>
    </row>
    <row r="1143" spans="1:6">
      <c r="A1143" s="1641"/>
      <c r="B1143" s="1642"/>
      <c r="C1143" s="1640"/>
      <c r="D1143" s="1643"/>
      <c r="E1143" s="1644"/>
      <c r="F1143" s="1643"/>
    </row>
    <row r="1144" spans="1:6">
      <c r="A1144" s="1641"/>
      <c r="B1144" s="1642"/>
      <c r="C1144" s="1640"/>
      <c r="D1144" s="1643"/>
      <c r="E1144" s="1644"/>
      <c r="F1144" s="1643"/>
    </row>
    <row r="1145" spans="1:6">
      <c r="A1145" s="1641"/>
      <c r="B1145" s="1642"/>
      <c r="C1145" s="1640"/>
      <c r="D1145" s="1643"/>
      <c r="E1145" s="1644"/>
      <c r="F1145" s="1643"/>
    </row>
    <row r="1146" spans="1:6">
      <c r="A1146" s="1641"/>
      <c r="B1146" s="1642"/>
      <c r="C1146" s="1640"/>
      <c r="D1146" s="1643"/>
      <c r="E1146" s="1644"/>
      <c r="F1146" s="1643"/>
    </row>
    <row r="1147" spans="1:6">
      <c r="A1147" s="1641"/>
      <c r="B1147" s="1642"/>
      <c r="C1147" s="1640"/>
      <c r="D1147" s="1643"/>
      <c r="E1147" s="1644"/>
      <c r="F1147" s="1643"/>
    </row>
    <row r="1148" spans="1:6">
      <c r="A1148" s="1641"/>
      <c r="B1148" s="1642"/>
      <c r="C1148" s="1640"/>
      <c r="D1148" s="1643"/>
      <c r="E1148" s="1644"/>
      <c r="F1148" s="1643"/>
    </row>
    <row r="1149" spans="1:6">
      <c r="A1149" s="1641"/>
      <c r="B1149" s="1642"/>
      <c r="C1149" s="1640"/>
      <c r="D1149" s="1643"/>
      <c r="E1149" s="1644"/>
      <c r="F1149" s="1643"/>
    </row>
    <row r="1150" spans="1:6">
      <c r="A1150" s="1641"/>
      <c r="B1150" s="1642"/>
      <c r="C1150" s="1640"/>
      <c r="D1150" s="1643"/>
      <c r="E1150" s="1644"/>
      <c r="F1150" s="1643"/>
    </row>
    <row r="1151" spans="1:6">
      <c r="A1151" s="1641"/>
      <c r="B1151" s="1642"/>
      <c r="C1151" s="1640"/>
      <c r="D1151" s="1643"/>
      <c r="E1151" s="1644"/>
      <c r="F1151" s="1643"/>
    </row>
    <row r="1152" spans="1:6">
      <c r="A1152" s="1641"/>
      <c r="B1152" s="1642"/>
      <c r="C1152" s="1640"/>
      <c r="D1152" s="1643"/>
      <c r="E1152" s="1644"/>
      <c r="F1152" s="1643"/>
    </row>
    <row r="1153" spans="1:6">
      <c r="A1153" s="1641"/>
      <c r="B1153" s="1642"/>
      <c r="C1153" s="1640"/>
      <c r="D1153" s="1643"/>
      <c r="E1153" s="1644"/>
      <c r="F1153" s="1643"/>
    </row>
    <row r="1154" spans="1:6">
      <c r="A1154" s="1641"/>
      <c r="B1154" s="1642"/>
      <c r="C1154" s="1640"/>
      <c r="D1154" s="1643"/>
      <c r="E1154" s="1644"/>
      <c r="F1154" s="1643"/>
    </row>
    <row r="1155" spans="1:6">
      <c r="A1155" s="1641"/>
      <c r="B1155" s="1642"/>
      <c r="C1155" s="1640"/>
      <c r="D1155" s="1643"/>
      <c r="E1155" s="1644"/>
      <c r="F1155" s="1643"/>
    </row>
    <row r="1156" spans="1:6">
      <c r="A1156" s="1641"/>
      <c r="B1156" s="1642"/>
      <c r="C1156" s="1640"/>
      <c r="D1156" s="1643"/>
      <c r="E1156" s="1644"/>
      <c r="F1156" s="1643"/>
    </row>
    <row r="1157" spans="1:6">
      <c r="A1157" s="1641"/>
      <c r="B1157" s="1642"/>
      <c r="C1157" s="1640"/>
      <c r="D1157" s="1643"/>
      <c r="E1157" s="1644"/>
      <c r="F1157" s="1643"/>
    </row>
    <row r="1158" spans="1:6">
      <c r="A1158" s="1641"/>
      <c r="B1158" s="1642"/>
      <c r="C1158" s="1640"/>
      <c r="D1158" s="1643"/>
      <c r="E1158" s="1644"/>
      <c r="F1158" s="1643"/>
    </row>
    <row r="1159" spans="1:6">
      <c r="A1159" s="1641"/>
      <c r="B1159" s="1642"/>
      <c r="C1159" s="1640"/>
      <c r="D1159" s="1643"/>
      <c r="E1159" s="1644"/>
      <c r="F1159" s="1643"/>
    </row>
    <row r="1160" spans="1:6">
      <c r="A1160" s="1641"/>
      <c r="B1160" s="1642"/>
      <c r="C1160" s="1640"/>
      <c r="D1160" s="1643"/>
      <c r="E1160" s="1644"/>
      <c r="F1160" s="1643"/>
    </row>
    <row r="1161" spans="1:6">
      <c r="A1161" s="1641"/>
      <c r="B1161" s="1642"/>
      <c r="C1161" s="1640"/>
      <c r="D1161" s="1643"/>
      <c r="E1161" s="1644"/>
      <c r="F1161" s="1643"/>
    </row>
    <row r="1162" spans="1:6">
      <c r="A1162" s="1641"/>
      <c r="B1162" s="1642"/>
      <c r="C1162" s="1640"/>
      <c r="D1162" s="1643"/>
      <c r="E1162" s="1644"/>
      <c r="F1162" s="1643"/>
    </row>
    <row r="1163" spans="1:6">
      <c r="A1163" s="1641"/>
      <c r="B1163" s="1642"/>
      <c r="C1163" s="1640"/>
      <c r="D1163" s="1643"/>
      <c r="E1163" s="1644"/>
      <c r="F1163" s="1643"/>
    </row>
    <row r="1164" spans="1:6">
      <c r="A1164" s="1641"/>
      <c r="B1164" s="1642"/>
      <c r="C1164" s="1640"/>
      <c r="D1164" s="1643"/>
      <c r="E1164" s="1644"/>
      <c r="F1164" s="1643"/>
    </row>
    <row r="1165" spans="1:6">
      <c r="A1165" s="1641"/>
      <c r="B1165" s="1642"/>
      <c r="C1165" s="1640"/>
      <c r="D1165" s="1643"/>
      <c r="E1165" s="1644"/>
      <c r="F1165" s="1643"/>
    </row>
    <row r="1166" spans="1:6">
      <c r="A1166" s="1641"/>
      <c r="B1166" s="1642"/>
      <c r="C1166" s="1640"/>
      <c r="D1166" s="1643"/>
      <c r="E1166" s="1644"/>
      <c r="F1166" s="1643"/>
    </row>
    <row r="1167" spans="1:6">
      <c r="A1167" s="1641"/>
      <c r="B1167" s="1642"/>
      <c r="C1167" s="1640"/>
      <c r="D1167" s="1643"/>
      <c r="E1167" s="1644"/>
      <c r="F1167" s="1643"/>
    </row>
    <row r="1168" spans="1:6">
      <c r="A1168" s="1641"/>
      <c r="B1168" s="1642"/>
      <c r="C1168" s="1640"/>
      <c r="D1168" s="1643"/>
      <c r="E1168" s="1644"/>
      <c r="F1168" s="1643"/>
    </row>
    <row r="1169" spans="1:6">
      <c r="A1169" s="1641"/>
      <c r="B1169" s="1642"/>
      <c r="C1169" s="1640"/>
      <c r="D1169" s="1643"/>
      <c r="E1169" s="1644"/>
      <c r="F1169" s="1643"/>
    </row>
    <row r="1170" spans="1:6">
      <c r="A1170" s="1641"/>
      <c r="B1170" s="1642"/>
      <c r="C1170" s="1640"/>
      <c r="D1170" s="1643"/>
      <c r="E1170" s="1644"/>
      <c r="F1170" s="1643"/>
    </row>
    <row r="1171" spans="1:6">
      <c r="A1171" s="1641"/>
      <c r="B1171" s="1642"/>
      <c r="C1171" s="1640"/>
      <c r="D1171" s="1643"/>
      <c r="E1171" s="1644"/>
      <c r="F1171" s="1643"/>
    </row>
    <row r="1172" spans="1:6">
      <c r="A1172" s="1641"/>
      <c r="B1172" s="1642"/>
      <c r="C1172" s="1640"/>
      <c r="D1172" s="1643"/>
      <c r="E1172" s="1644"/>
      <c r="F1172" s="1643"/>
    </row>
    <row r="1173" spans="1:6">
      <c r="A1173" s="1641"/>
      <c r="B1173" s="1642"/>
      <c r="C1173" s="1640"/>
      <c r="D1173" s="1643"/>
      <c r="E1173" s="1644"/>
      <c r="F1173" s="1643"/>
    </row>
    <row r="1174" spans="1:6">
      <c r="A1174" s="1641"/>
      <c r="B1174" s="1642"/>
      <c r="C1174" s="1640"/>
      <c r="D1174" s="1643"/>
      <c r="E1174" s="1644"/>
      <c r="F1174" s="1643"/>
    </row>
    <row r="1175" spans="1:6">
      <c r="A1175" s="1641"/>
      <c r="B1175" s="1642"/>
      <c r="C1175" s="1640"/>
      <c r="D1175" s="1643"/>
      <c r="E1175" s="1644"/>
      <c r="F1175" s="1643"/>
    </row>
    <row r="1176" spans="1:6">
      <c r="A1176" s="1641"/>
      <c r="B1176" s="1642"/>
      <c r="C1176" s="1640"/>
      <c r="D1176" s="1643"/>
      <c r="E1176" s="1644"/>
      <c r="F1176" s="1643"/>
    </row>
    <row r="1177" spans="1:6">
      <c r="A1177" s="1641"/>
      <c r="B1177" s="1642"/>
      <c r="C1177" s="1640"/>
      <c r="D1177" s="1643"/>
      <c r="E1177" s="1644"/>
      <c r="F1177" s="1643"/>
    </row>
    <row r="1178" spans="1:6">
      <c r="A1178" s="1641"/>
      <c r="B1178" s="1642"/>
      <c r="C1178" s="1640"/>
      <c r="D1178" s="1643"/>
      <c r="E1178" s="1644"/>
      <c r="F1178" s="1643"/>
    </row>
    <row r="1179" spans="1:6">
      <c r="A1179" s="1641"/>
      <c r="B1179" s="1642"/>
      <c r="C1179" s="1640"/>
      <c r="D1179" s="1643"/>
      <c r="E1179" s="1644"/>
      <c r="F1179" s="1643"/>
    </row>
    <row r="1180" spans="1:6">
      <c r="A1180" s="1641"/>
      <c r="B1180" s="1642"/>
      <c r="C1180" s="1640"/>
      <c r="D1180" s="1643"/>
      <c r="E1180" s="1644"/>
      <c r="F1180" s="1643"/>
    </row>
    <row r="1181" spans="1:6">
      <c r="A1181" s="1641"/>
      <c r="B1181" s="1642"/>
      <c r="C1181" s="1640"/>
      <c r="D1181" s="1643"/>
      <c r="E1181" s="1644"/>
      <c r="F1181" s="1643"/>
    </row>
    <row r="1182" spans="1:6">
      <c r="A1182" s="1641"/>
      <c r="B1182" s="1642"/>
      <c r="C1182" s="1640"/>
      <c r="D1182" s="1643"/>
      <c r="E1182" s="1644"/>
      <c r="F1182" s="1643"/>
    </row>
    <row r="1183" spans="1:6">
      <c r="A1183" s="1641"/>
      <c r="B1183" s="1642"/>
      <c r="C1183" s="1640"/>
      <c r="D1183" s="1643"/>
      <c r="E1183" s="1644"/>
      <c r="F1183" s="1643"/>
    </row>
    <row r="1184" spans="1:6">
      <c r="A1184" s="1641"/>
      <c r="B1184" s="1642"/>
      <c r="C1184" s="1640"/>
      <c r="D1184" s="1643"/>
      <c r="E1184" s="1644"/>
      <c r="F1184" s="1643"/>
    </row>
    <row r="1185" spans="1:6">
      <c r="A1185" s="1641"/>
      <c r="B1185" s="1642"/>
      <c r="C1185" s="1640"/>
      <c r="D1185" s="1643"/>
      <c r="E1185" s="1644"/>
      <c r="F1185" s="1643"/>
    </row>
    <row r="1186" spans="1:6">
      <c r="A1186" s="1641"/>
      <c r="B1186" s="1642"/>
      <c r="C1186" s="1640"/>
      <c r="D1186" s="1643"/>
      <c r="E1186" s="1644"/>
      <c r="F1186" s="1643"/>
    </row>
    <row r="1187" spans="1:6">
      <c r="A1187" s="1641"/>
      <c r="B1187" s="1642"/>
      <c r="C1187" s="1640"/>
      <c r="D1187" s="1643"/>
      <c r="E1187" s="1644"/>
      <c r="F1187" s="1643"/>
    </row>
    <row r="1188" spans="1:6">
      <c r="A1188" s="1641"/>
      <c r="B1188" s="1642"/>
      <c r="C1188" s="1640"/>
      <c r="D1188" s="1643"/>
      <c r="E1188" s="1644"/>
      <c r="F1188" s="1643"/>
    </row>
    <row r="1189" spans="1:6">
      <c r="A1189" s="1641"/>
      <c r="B1189" s="1642"/>
      <c r="C1189" s="1640"/>
      <c r="D1189" s="1643"/>
      <c r="E1189" s="1644"/>
      <c r="F1189" s="1643"/>
    </row>
    <row r="1190" spans="1:6">
      <c r="A1190" s="1641"/>
      <c r="B1190" s="1642"/>
      <c r="D1190" s="1643"/>
      <c r="E1190" s="1644"/>
      <c r="F1190" s="1643"/>
    </row>
    <row r="1191" spans="1:6">
      <c r="A1191" s="1645"/>
      <c r="B1191" s="1646"/>
      <c r="D1191" s="1647"/>
      <c r="E1191" s="1648"/>
      <c r="F1191" s="1647"/>
    </row>
    <row r="1192" spans="1:6">
      <c r="A1192" s="1645"/>
      <c r="B1192" s="1646"/>
      <c r="D1192" s="1647"/>
      <c r="E1192" s="1648"/>
      <c r="F1192" s="1647"/>
    </row>
    <row r="1193" spans="1:6">
      <c r="A1193" s="1645"/>
      <c r="B1193" s="1646"/>
      <c r="D1193" s="1647"/>
      <c r="E1193" s="1648"/>
      <c r="F1193" s="1647"/>
    </row>
    <row r="1194" spans="1:6">
      <c r="A1194" s="1645"/>
      <c r="B1194" s="1646"/>
      <c r="D1194" s="1647"/>
      <c r="E1194" s="1648"/>
      <c r="F1194" s="1647"/>
    </row>
    <row r="1195" spans="1:6">
      <c r="A1195" s="1645"/>
      <c r="B1195" s="1646"/>
      <c r="D1195" s="1647"/>
      <c r="E1195" s="1648"/>
      <c r="F1195" s="1647"/>
    </row>
    <row r="1196" spans="1:6">
      <c r="A1196" s="1645"/>
      <c r="B1196" s="1646"/>
      <c r="D1196" s="1647"/>
      <c r="E1196" s="1648"/>
      <c r="F1196" s="1647"/>
    </row>
    <row r="1197" spans="1:6">
      <c r="A1197" s="1645"/>
      <c r="B1197" s="1646"/>
      <c r="D1197" s="1647"/>
      <c r="E1197" s="1648"/>
      <c r="F1197" s="1647"/>
    </row>
    <row r="1198" spans="1:6">
      <c r="A1198" s="1645"/>
      <c r="B1198" s="1646"/>
      <c r="D1198" s="1647"/>
      <c r="E1198" s="1648"/>
      <c r="F1198" s="1647"/>
    </row>
    <row r="1199" spans="1:6">
      <c r="A1199" s="1645"/>
      <c r="B1199" s="1646"/>
      <c r="D1199" s="1647"/>
      <c r="E1199" s="1648"/>
      <c r="F1199" s="1647"/>
    </row>
    <row r="1200" spans="1:6">
      <c r="A1200" s="1645"/>
      <c r="B1200" s="1646"/>
      <c r="D1200" s="1647"/>
      <c r="E1200" s="1648"/>
      <c r="F1200" s="1647"/>
    </row>
    <row r="1201" spans="1:6">
      <c r="A1201" s="1645"/>
      <c r="B1201" s="1646"/>
      <c r="D1201" s="1647"/>
      <c r="E1201" s="1648"/>
      <c r="F1201" s="1647"/>
    </row>
    <row r="1202" spans="1:6">
      <c r="A1202" s="1645"/>
      <c r="B1202" s="1646"/>
      <c r="D1202" s="1647"/>
      <c r="E1202" s="1648"/>
      <c r="F1202" s="1647"/>
    </row>
    <row r="1203" spans="1:6">
      <c r="A1203" s="1645"/>
      <c r="B1203" s="1646"/>
      <c r="D1203" s="1647"/>
      <c r="E1203" s="1648"/>
      <c r="F1203" s="1647"/>
    </row>
    <row r="1204" spans="1:6">
      <c r="A1204" s="1645"/>
      <c r="B1204" s="1646"/>
      <c r="D1204" s="1647"/>
      <c r="E1204" s="1648"/>
      <c r="F1204" s="1647"/>
    </row>
    <row r="1205" spans="1:6">
      <c r="A1205" s="1645"/>
      <c r="B1205" s="1646"/>
      <c r="D1205" s="1647"/>
      <c r="E1205" s="1648"/>
      <c r="F1205" s="1647"/>
    </row>
    <row r="1206" spans="1:6">
      <c r="A1206" s="1645"/>
      <c r="B1206" s="1646"/>
      <c r="D1206" s="1647"/>
      <c r="E1206" s="1648"/>
      <c r="F1206" s="1647"/>
    </row>
    <row r="1207" spans="1:6">
      <c r="A1207" s="1645"/>
      <c r="B1207" s="1646"/>
      <c r="D1207" s="1647"/>
      <c r="E1207" s="1648"/>
      <c r="F1207" s="1647"/>
    </row>
    <row r="1208" spans="1:6">
      <c r="A1208" s="1645"/>
      <c r="B1208" s="1646"/>
      <c r="D1208" s="1647"/>
      <c r="E1208" s="1648"/>
      <c r="F1208" s="1647"/>
    </row>
    <row r="1209" spans="1:6">
      <c r="A1209" s="1645"/>
      <c r="B1209" s="1646"/>
      <c r="D1209" s="1647"/>
      <c r="E1209" s="1648"/>
      <c r="F1209" s="1647"/>
    </row>
    <row r="1210" spans="1:6">
      <c r="A1210" s="1645"/>
      <c r="B1210" s="1646"/>
      <c r="D1210" s="1647"/>
      <c r="E1210" s="1648"/>
      <c r="F1210" s="1647"/>
    </row>
    <row r="1211" spans="1:6">
      <c r="A1211" s="1645"/>
      <c r="B1211" s="1646"/>
      <c r="D1211" s="1647"/>
      <c r="E1211" s="1648"/>
      <c r="F1211" s="1647"/>
    </row>
    <row r="1212" spans="1:6">
      <c r="A1212" s="1645"/>
      <c r="B1212" s="1646"/>
      <c r="D1212" s="1647"/>
      <c r="E1212" s="1648"/>
      <c r="F1212" s="1647"/>
    </row>
    <row r="1213" spans="1:6">
      <c r="A1213" s="1645"/>
      <c r="B1213" s="1646"/>
      <c r="D1213" s="1647"/>
      <c r="E1213" s="1648"/>
      <c r="F1213" s="1647"/>
    </row>
    <row r="1214" spans="1:6">
      <c r="A1214" s="1645"/>
      <c r="B1214" s="1646"/>
    </row>
    <row r="1215" spans="1:6">
      <c r="A1215" s="1645"/>
      <c r="B1215" s="1646"/>
    </row>
    <row r="1216" spans="1:6">
      <c r="A1216" s="1645"/>
      <c r="B1216" s="1646"/>
    </row>
    <row r="1217" spans="1:2">
      <c r="A1217" s="1645"/>
      <c r="B1217" s="1646"/>
    </row>
    <row r="1218" spans="1:2">
      <c r="A1218" s="1645"/>
      <c r="B1218" s="1646"/>
    </row>
    <row r="1219" spans="1:2">
      <c r="A1219" s="1645"/>
      <c r="B1219" s="1646"/>
    </row>
    <row r="1220" spans="1:2">
      <c r="A1220" s="1645"/>
      <c r="B1220" s="1646"/>
    </row>
    <row r="1221" spans="1:2">
      <c r="A1221" s="1645"/>
      <c r="B1221" s="1646"/>
    </row>
    <row r="1222" spans="1:2">
      <c r="A1222" s="1645"/>
      <c r="B1222" s="1646"/>
    </row>
    <row r="1223" spans="1:2">
      <c r="A1223" s="1645"/>
      <c r="B1223" s="1646"/>
    </row>
    <row r="1224" spans="1:2">
      <c r="A1224" s="1645"/>
      <c r="B1224" s="1646"/>
    </row>
    <row r="1225" spans="1:2">
      <c r="A1225" s="1645"/>
      <c r="B1225" s="1646"/>
    </row>
    <row r="1226" spans="1:2">
      <c r="A1226" s="1645"/>
      <c r="B1226" s="1646"/>
    </row>
    <row r="1227" spans="1:2">
      <c r="A1227" s="1645"/>
      <c r="B1227" s="1646"/>
    </row>
    <row r="1228" spans="1:2">
      <c r="A1228" s="1645"/>
      <c r="B1228" s="1646"/>
    </row>
    <row r="1229" spans="1:2">
      <c r="A1229" s="1645"/>
      <c r="B1229" s="1646"/>
    </row>
    <row r="1230" spans="1:2">
      <c r="A1230" s="1645"/>
      <c r="B1230" s="1646"/>
    </row>
    <row r="1231" spans="1:2">
      <c r="A1231" s="1645"/>
      <c r="B1231" s="1646"/>
    </row>
    <row r="1232" spans="1:2">
      <c r="A1232" s="1645"/>
      <c r="B1232" s="1646"/>
    </row>
    <row r="1233" spans="1:2">
      <c r="A1233" s="1645"/>
      <c r="B1233" s="1646"/>
    </row>
    <row r="1234" spans="1:2">
      <c r="A1234" s="1645"/>
      <c r="B1234" s="1646"/>
    </row>
    <row r="1235" spans="1:2">
      <c r="A1235" s="1645"/>
      <c r="B1235" s="1646"/>
    </row>
    <row r="1236" spans="1:2">
      <c r="A1236" s="1645"/>
      <c r="B1236" s="1646"/>
    </row>
    <row r="1237" spans="1:2">
      <c r="A1237" s="1645"/>
      <c r="B1237" s="1646"/>
    </row>
    <row r="1238" spans="1:2">
      <c r="A1238" s="1645"/>
      <c r="B1238" s="1646"/>
    </row>
    <row r="1239" spans="1:2">
      <c r="A1239" s="1645"/>
      <c r="B1239" s="1646"/>
    </row>
    <row r="1240" spans="1:2">
      <c r="A1240" s="1645"/>
      <c r="B1240" s="1646"/>
    </row>
    <row r="1241" spans="1:2">
      <c r="A1241" s="1645"/>
      <c r="B1241" s="1646"/>
    </row>
    <row r="1242" spans="1:2">
      <c r="A1242" s="1645"/>
      <c r="B1242" s="1646"/>
    </row>
    <row r="1243" spans="1:2">
      <c r="A1243" s="1645"/>
      <c r="B1243" s="1646"/>
    </row>
    <row r="1244" spans="1:2">
      <c r="A1244" s="1645"/>
      <c r="B1244" s="1646"/>
    </row>
    <row r="1245" spans="1:2">
      <c r="A1245" s="1645"/>
      <c r="B1245" s="1646"/>
    </row>
    <row r="1246" spans="1:2">
      <c r="A1246" s="1645"/>
      <c r="B1246" s="1646"/>
    </row>
    <row r="1247" spans="1:2">
      <c r="A1247" s="1645"/>
      <c r="B1247" s="1646"/>
    </row>
    <row r="1248" spans="1:2">
      <c r="A1248" s="1645"/>
      <c r="B1248" s="1646"/>
    </row>
    <row r="1249" spans="1:2">
      <c r="A1249" s="1645"/>
      <c r="B1249" s="1646"/>
    </row>
    <row r="1250" spans="1:2">
      <c r="A1250" s="1645"/>
      <c r="B1250" s="1646"/>
    </row>
    <row r="1251" spans="1:2">
      <c r="A1251" s="1645"/>
      <c r="B1251" s="1646"/>
    </row>
    <row r="1252" spans="1:2">
      <c r="A1252" s="1645"/>
      <c r="B1252" s="1646"/>
    </row>
    <row r="1253" spans="1:2">
      <c r="A1253" s="1645"/>
      <c r="B1253" s="1646"/>
    </row>
    <row r="1254" spans="1:2">
      <c r="A1254" s="1645"/>
      <c r="B1254" s="1646"/>
    </row>
    <row r="1255" spans="1:2">
      <c r="A1255" s="1645"/>
      <c r="B1255" s="1646"/>
    </row>
    <row r="1256" spans="1:2">
      <c r="A1256" s="1645"/>
      <c r="B1256" s="1646"/>
    </row>
    <row r="1257" spans="1:2">
      <c r="A1257" s="1645"/>
      <c r="B1257" s="1646"/>
    </row>
    <row r="1258" spans="1:2">
      <c r="A1258" s="1645"/>
      <c r="B1258" s="1646"/>
    </row>
    <row r="1259" spans="1:2">
      <c r="A1259" s="1645"/>
      <c r="B1259" s="1646"/>
    </row>
    <row r="1260" spans="1:2">
      <c r="A1260" s="1645"/>
      <c r="B1260" s="1646"/>
    </row>
    <row r="1261" spans="1:2">
      <c r="A1261" s="1645"/>
      <c r="B1261" s="1646"/>
    </row>
    <row r="1262" spans="1:2">
      <c r="A1262" s="1645"/>
      <c r="B1262" s="1646"/>
    </row>
    <row r="1263" spans="1:2">
      <c r="A1263" s="1645"/>
      <c r="B1263" s="1646"/>
    </row>
    <row r="1264" spans="1:2">
      <c r="A1264" s="1645"/>
      <c r="B1264" s="1646"/>
    </row>
    <row r="1265" spans="1:2">
      <c r="A1265" s="1645"/>
      <c r="B1265" s="1646"/>
    </row>
    <row r="1266" spans="1:2">
      <c r="A1266" s="1645"/>
      <c r="B1266" s="1646"/>
    </row>
    <row r="1267" spans="1:2">
      <c r="A1267" s="1645"/>
      <c r="B1267" s="1646"/>
    </row>
    <row r="1268" spans="1:2">
      <c r="A1268" s="1645"/>
      <c r="B1268" s="1646"/>
    </row>
    <row r="1269" spans="1:2">
      <c r="A1269" s="1645"/>
      <c r="B1269" s="1646"/>
    </row>
    <row r="1270" spans="1:2">
      <c r="A1270" s="1645"/>
      <c r="B1270" s="1646"/>
    </row>
    <row r="1271" spans="1:2">
      <c r="A1271" s="1645"/>
      <c r="B1271" s="1646"/>
    </row>
    <row r="1272" spans="1:2">
      <c r="A1272" s="1645"/>
      <c r="B1272" s="1646"/>
    </row>
    <row r="1273" spans="1:2">
      <c r="A1273" s="1645"/>
      <c r="B1273" s="1646"/>
    </row>
    <row r="1274" spans="1:2">
      <c r="A1274" s="1645"/>
      <c r="B1274" s="1646"/>
    </row>
    <row r="1275" spans="1:2">
      <c r="A1275" s="1645"/>
      <c r="B1275" s="1646"/>
    </row>
    <row r="1276" spans="1:2">
      <c r="A1276" s="1645"/>
      <c r="B1276" s="1646"/>
    </row>
    <row r="1277" spans="1:2">
      <c r="A1277" s="1645"/>
      <c r="B1277" s="1646"/>
    </row>
    <row r="1278" spans="1:2">
      <c r="A1278" s="1645"/>
      <c r="B1278" s="1646"/>
    </row>
    <row r="1279" spans="1:2">
      <c r="A1279" s="1645"/>
      <c r="B1279" s="1646"/>
    </row>
    <row r="1280" spans="1:2">
      <c r="A1280" s="1645"/>
      <c r="B1280" s="1646"/>
    </row>
    <row r="1281" spans="1:2">
      <c r="A1281" s="1645"/>
      <c r="B1281" s="1646"/>
    </row>
    <row r="1282" spans="1:2">
      <c r="A1282" s="1645"/>
      <c r="B1282" s="1646"/>
    </row>
    <row r="1283" spans="1:2">
      <c r="A1283" s="1645"/>
      <c r="B1283" s="1646"/>
    </row>
    <row r="1284" spans="1:2">
      <c r="A1284" s="1645"/>
      <c r="B1284" s="1646"/>
    </row>
    <row r="1285" spans="1:2">
      <c r="A1285" s="1645"/>
      <c r="B1285" s="1646"/>
    </row>
    <row r="1286" spans="1:2">
      <c r="A1286" s="1645"/>
      <c r="B1286" s="1646"/>
    </row>
    <row r="1287" spans="1:2">
      <c r="A1287" s="1645"/>
      <c r="B1287" s="1646"/>
    </row>
    <row r="1288" spans="1:2">
      <c r="A1288" s="1645"/>
      <c r="B1288" s="1646"/>
    </row>
    <row r="1289" spans="1:2">
      <c r="A1289" s="1645"/>
      <c r="B1289" s="1646"/>
    </row>
    <row r="1290" spans="1:2">
      <c r="A1290" s="1645"/>
      <c r="B1290" s="1646"/>
    </row>
    <row r="1291" spans="1:2">
      <c r="A1291" s="1645"/>
      <c r="B1291" s="1646"/>
    </row>
    <row r="1292" spans="1:2">
      <c r="A1292" s="1645"/>
      <c r="B1292" s="1646"/>
    </row>
    <row r="1293" spans="1:2">
      <c r="A1293" s="1645"/>
      <c r="B1293" s="1646"/>
    </row>
    <row r="1294" spans="1:2">
      <c r="A1294" s="1645"/>
      <c r="B1294" s="1646"/>
    </row>
    <row r="1295" spans="1:2">
      <c r="A1295" s="1645"/>
      <c r="B1295" s="1646"/>
    </row>
    <row r="1296" spans="1:2">
      <c r="A1296" s="1645"/>
      <c r="B1296" s="1646"/>
    </row>
    <row r="1297" spans="1:2">
      <c r="A1297" s="1645"/>
      <c r="B1297" s="1646"/>
    </row>
    <row r="1298" spans="1:2">
      <c r="A1298" s="1645"/>
      <c r="B1298" s="1646"/>
    </row>
    <row r="1299" spans="1:2">
      <c r="A1299" s="1645"/>
      <c r="B1299" s="1646"/>
    </row>
    <row r="1300" spans="1:2">
      <c r="A1300" s="1645"/>
      <c r="B1300" s="1646"/>
    </row>
    <row r="1301" spans="1:2">
      <c r="A1301" s="1645"/>
      <c r="B1301" s="1646"/>
    </row>
    <row r="1302" spans="1:2">
      <c r="A1302" s="1645"/>
      <c r="B1302" s="1646"/>
    </row>
    <row r="1303" spans="1:2">
      <c r="A1303" s="1645"/>
      <c r="B1303" s="1646"/>
    </row>
    <row r="1304" spans="1:2">
      <c r="A1304" s="1645"/>
      <c r="B1304" s="1646"/>
    </row>
    <row r="1305" spans="1:2">
      <c r="A1305" s="1645"/>
      <c r="B1305" s="1646"/>
    </row>
    <row r="1306" spans="1:2">
      <c r="A1306" s="1645"/>
      <c r="B1306" s="1646"/>
    </row>
    <row r="1307" spans="1:2">
      <c r="A1307" s="1645"/>
      <c r="B1307" s="1646"/>
    </row>
    <row r="1308" spans="1:2">
      <c r="A1308" s="1645"/>
      <c r="B1308" s="1646"/>
    </row>
    <row r="1309" spans="1:2">
      <c r="A1309" s="1645"/>
      <c r="B1309" s="1646"/>
    </row>
    <row r="1310" spans="1:2">
      <c r="A1310" s="1645"/>
      <c r="B1310" s="1646"/>
    </row>
    <row r="1311" spans="1:2">
      <c r="A1311" s="1645"/>
      <c r="B1311" s="1646"/>
    </row>
    <row r="1312" spans="1:2">
      <c r="A1312" s="1645"/>
      <c r="B1312" s="1646"/>
    </row>
    <row r="1313" spans="1:2">
      <c r="A1313" s="1645"/>
      <c r="B1313" s="1646"/>
    </row>
    <row r="1314" spans="1:2">
      <c r="A1314" s="1645"/>
      <c r="B1314" s="1646"/>
    </row>
    <row r="1315" spans="1:2">
      <c r="A1315" s="1645"/>
      <c r="B1315" s="1646"/>
    </row>
    <row r="1316" spans="1:2">
      <c r="A1316" s="1645"/>
      <c r="B1316" s="1646"/>
    </row>
    <row r="1317" spans="1:2">
      <c r="A1317" s="1645"/>
      <c r="B1317" s="1646"/>
    </row>
    <row r="1318" spans="1:2">
      <c r="A1318" s="1645"/>
      <c r="B1318" s="1646"/>
    </row>
    <row r="1319" spans="1:2">
      <c r="A1319" s="1645"/>
      <c r="B1319" s="1646"/>
    </row>
    <row r="1320" spans="1:2">
      <c r="A1320" s="1645"/>
      <c r="B1320" s="1646"/>
    </row>
    <row r="1321" spans="1:2">
      <c r="A1321" s="1645"/>
      <c r="B1321" s="1646"/>
    </row>
    <row r="1322" spans="1:2">
      <c r="A1322" s="1645"/>
      <c r="B1322" s="1646"/>
    </row>
    <row r="1323" spans="1:2">
      <c r="A1323" s="1645"/>
      <c r="B1323" s="1646"/>
    </row>
    <row r="1324" spans="1:2">
      <c r="A1324" s="1645"/>
      <c r="B1324" s="1646"/>
    </row>
    <row r="1325" spans="1:2">
      <c r="A1325" s="1645"/>
      <c r="B1325" s="1646"/>
    </row>
    <row r="1326" spans="1:2">
      <c r="A1326" s="1645"/>
      <c r="B1326" s="1646"/>
    </row>
    <row r="1327" spans="1:2">
      <c r="A1327" s="1645"/>
      <c r="B1327" s="1646"/>
    </row>
    <row r="1328" spans="1:2">
      <c r="A1328" s="1645"/>
      <c r="B1328" s="1646"/>
    </row>
    <row r="1329" spans="1:2">
      <c r="A1329" s="1645"/>
      <c r="B1329" s="1646"/>
    </row>
    <row r="1330" spans="1:2">
      <c r="A1330" s="1645"/>
      <c r="B1330" s="1646"/>
    </row>
    <row r="1331" spans="1:2">
      <c r="A1331" s="1645"/>
      <c r="B1331" s="1646"/>
    </row>
    <row r="1332" spans="1:2">
      <c r="A1332" s="1645"/>
      <c r="B1332" s="1646"/>
    </row>
    <row r="1333" spans="1:2">
      <c r="A1333" s="1645"/>
      <c r="B1333" s="1646"/>
    </row>
    <row r="1334" spans="1:2">
      <c r="A1334" s="1645"/>
      <c r="B1334" s="1646"/>
    </row>
    <row r="1335" spans="1:2">
      <c r="A1335" s="1645"/>
      <c r="B1335" s="1646"/>
    </row>
    <row r="1336" spans="1:2">
      <c r="A1336" s="1645"/>
      <c r="B1336" s="1646"/>
    </row>
    <row r="1337" spans="1:2">
      <c r="A1337" s="1645"/>
      <c r="B1337" s="1646"/>
    </row>
    <row r="1338" spans="1:2">
      <c r="A1338" s="1645"/>
      <c r="B1338" s="1646"/>
    </row>
    <row r="1339" spans="1:2">
      <c r="A1339" s="1645"/>
      <c r="B1339" s="1646"/>
    </row>
    <row r="1340" spans="1:2">
      <c r="A1340" s="1645"/>
      <c r="B1340" s="1646"/>
    </row>
    <row r="1341" spans="1:2">
      <c r="A1341" s="1645"/>
      <c r="B1341" s="1646"/>
    </row>
    <row r="1342" spans="1:2">
      <c r="A1342" s="1645"/>
      <c r="B1342" s="1646"/>
    </row>
    <row r="1343" spans="1:2">
      <c r="A1343" s="1645"/>
      <c r="B1343" s="1646"/>
    </row>
    <row r="1344" spans="1:2">
      <c r="A1344" s="1645"/>
      <c r="B1344" s="1646"/>
    </row>
    <row r="1345" spans="1:2">
      <c r="A1345" s="1645"/>
      <c r="B1345" s="1646"/>
    </row>
    <row r="1346" spans="1:2">
      <c r="A1346" s="1645"/>
      <c r="B1346" s="1646"/>
    </row>
    <row r="1347" spans="1:2">
      <c r="A1347" s="1645"/>
      <c r="B1347" s="1646"/>
    </row>
    <row r="1348" spans="1:2">
      <c r="A1348" s="1645"/>
      <c r="B1348" s="1646"/>
    </row>
    <row r="1349" spans="1:2">
      <c r="A1349" s="1645"/>
      <c r="B1349" s="1646"/>
    </row>
    <row r="1350" spans="1:2">
      <c r="A1350" s="1645"/>
      <c r="B1350" s="1646"/>
    </row>
    <row r="1351" spans="1:2">
      <c r="A1351" s="1645"/>
      <c r="B1351" s="1646"/>
    </row>
    <row r="1352" spans="1:2">
      <c r="A1352" s="1645"/>
      <c r="B1352" s="1646"/>
    </row>
    <row r="1353" spans="1:2">
      <c r="A1353" s="1645"/>
      <c r="B1353" s="1646"/>
    </row>
    <row r="1354" spans="1:2">
      <c r="A1354" s="1645"/>
      <c r="B1354" s="1646"/>
    </row>
    <row r="1355" spans="1:2">
      <c r="A1355" s="1645"/>
      <c r="B1355" s="1646"/>
    </row>
    <row r="1356" spans="1:2">
      <c r="A1356" s="1645"/>
      <c r="B1356" s="1646"/>
    </row>
    <row r="1357" spans="1:2">
      <c r="A1357" s="1645"/>
      <c r="B1357" s="1646"/>
    </row>
    <row r="1358" spans="1:2">
      <c r="A1358" s="1645"/>
      <c r="B1358" s="1646"/>
    </row>
    <row r="1359" spans="1:2">
      <c r="A1359" s="1645"/>
      <c r="B1359" s="1646"/>
    </row>
    <row r="1360" spans="1:2">
      <c r="A1360" s="1645"/>
      <c r="B1360" s="1646"/>
    </row>
    <row r="1361" spans="1:2">
      <c r="A1361" s="1645"/>
      <c r="B1361" s="1646"/>
    </row>
    <row r="1362" spans="1:2">
      <c r="A1362" s="1645"/>
      <c r="B1362" s="1646"/>
    </row>
    <row r="1363" spans="1:2">
      <c r="A1363" s="1645"/>
      <c r="B1363" s="1646"/>
    </row>
    <row r="1364" spans="1:2">
      <c r="A1364" s="1645"/>
      <c r="B1364" s="1646"/>
    </row>
    <row r="1365" spans="1:2">
      <c r="A1365" s="1645"/>
      <c r="B1365" s="1646"/>
    </row>
    <row r="1366" spans="1:2">
      <c r="A1366" s="1645"/>
      <c r="B1366" s="1646"/>
    </row>
    <row r="1367" spans="1:2">
      <c r="A1367" s="1645"/>
      <c r="B1367" s="1646"/>
    </row>
    <row r="1368" spans="1:2">
      <c r="A1368" s="1645"/>
      <c r="B1368" s="1646"/>
    </row>
    <row r="1369" spans="1:2">
      <c r="A1369" s="1645"/>
      <c r="B1369" s="1646"/>
    </row>
    <row r="1370" spans="1:2">
      <c r="A1370" s="1645"/>
      <c r="B1370" s="1646"/>
    </row>
    <row r="1371" spans="1:2">
      <c r="A1371" s="1645"/>
      <c r="B1371" s="1646"/>
    </row>
    <row r="1372" spans="1:2">
      <c r="A1372" s="1645"/>
      <c r="B1372" s="1646"/>
    </row>
    <row r="1373" spans="1:2">
      <c r="A1373" s="1645"/>
      <c r="B1373" s="1646"/>
    </row>
    <row r="1374" spans="1:2">
      <c r="A1374" s="1645"/>
      <c r="B1374" s="1646"/>
    </row>
    <row r="1375" spans="1:2">
      <c r="A1375" s="1645"/>
      <c r="B1375" s="1646"/>
    </row>
    <row r="1376" spans="1:2">
      <c r="A1376" s="1645"/>
      <c r="B1376" s="1646"/>
    </row>
    <row r="1377" spans="1:2">
      <c r="A1377" s="1645"/>
      <c r="B1377" s="1646"/>
    </row>
    <row r="1378" spans="1:2">
      <c r="A1378" s="1645"/>
      <c r="B1378" s="1646"/>
    </row>
    <row r="1379" spans="1:2">
      <c r="A1379" s="1645"/>
      <c r="B1379" s="1646"/>
    </row>
    <row r="1380" spans="1:2">
      <c r="A1380" s="1645"/>
      <c r="B1380" s="1646"/>
    </row>
    <row r="1381" spans="1:2">
      <c r="A1381" s="1645"/>
      <c r="B1381" s="1646"/>
    </row>
    <row r="1382" spans="1:2">
      <c r="A1382" s="1645"/>
      <c r="B1382" s="1646"/>
    </row>
    <row r="1383" spans="1:2">
      <c r="A1383" s="1645"/>
      <c r="B1383" s="1646"/>
    </row>
    <row r="1384" spans="1:2">
      <c r="A1384" s="1645"/>
      <c r="B1384" s="1646"/>
    </row>
    <row r="1385" spans="1:2">
      <c r="A1385" s="1645"/>
      <c r="B1385" s="1646"/>
    </row>
    <row r="1386" spans="1:2">
      <c r="A1386" s="1645"/>
      <c r="B1386" s="1646"/>
    </row>
    <row r="1387" spans="1:2">
      <c r="A1387" s="1645"/>
      <c r="B1387" s="1646"/>
    </row>
    <row r="1388" spans="1:2">
      <c r="A1388" s="1645"/>
      <c r="B1388" s="1646"/>
    </row>
    <row r="1389" spans="1:2">
      <c r="A1389" s="1645"/>
      <c r="B1389" s="1646"/>
    </row>
    <row r="1390" spans="1:2">
      <c r="A1390" s="1645"/>
      <c r="B1390" s="1646"/>
    </row>
    <row r="1391" spans="1:2">
      <c r="A1391" s="1645"/>
      <c r="B1391" s="1646"/>
    </row>
    <row r="1392" spans="1:2">
      <c r="A1392" s="1645"/>
      <c r="B1392" s="1646"/>
    </row>
    <row r="1393" spans="1:2">
      <c r="A1393" s="1645"/>
      <c r="B1393" s="1646"/>
    </row>
    <row r="1394" spans="1:2">
      <c r="A1394" s="1645"/>
      <c r="B1394" s="1646"/>
    </row>
    <row r="1395" spans="1:2">
      <c r="A1395" s="1645"/>
      <c r="B1395" s="1646"/>
    </row>
    <row r="1396" spans="1:2">
      <c r="A1396" s="1645"/>
      <c r="B1396" s="1646"/>
    </row>
    <row r="1397" spans="1:2">
      <c r="A1397" s="1645"/>
      <c r="B1397" s="1646"/>
    </row>
    <row r="1398" spans="1:2">
      <c r="A1398" s="1645"/>
      <c r="B1398" s="1646"/>
    </row>
    <row r="1399" spans="1:2">
      <c r="A1399" s="1645"/>
      <c r="B1399" s="1646"/>
    </row>
    <row r="1400" spans="1:2">
      <c r="A1400" s="1645"/>
      <c r="B1400" s="1646"/>
    </row>
    <row r="1401" spans="1:2">
      <c r="A1401" s="1645"/>
      <c r="B1401" s="1646"/>
    </row>
    <row r="1402" spans="1:2">
      <c r="A1402" s="1645"/>
      <c r="B1402" s="1646"/>
    </row>
    <row r="1403" spans="1:2">
      <c r="A1403" s="1645"/>
      <c r="B1403" s="1646"/>
    </row>
    <row r="1404" spans="1:2">
      <c r="A1404" s="1645"/>
      <c r="B1404" s="1646"/>
    </row>
    <row r="1405" spans="1:2">
      <c r="A1405" s="1645"/>
      <c r="B1405" s="1646"/>
    </row>
    <row r="1406" spans="1:2">
      <c r="A1406" s="1645"/>
      <c r="B1406" s="1646"/>
    </row>
    <row r="1407" spans="1:2">
      <c r="A1407" s="1645"/>
      <c r="B1407" s="1646"/>
    </row>
    <row r="1408" spans="1:2">
      <c r="A1408" s="1645"/>
      <c r="B1408" s="1646"/>
    </row>
    <row r="1409" spans="1:2">
      <c r="A1409" s="1645"/>
      <c r="B1409" s="1646"/>
    </row>
    <row r="1410" spans="1:2">
      <c r="A1410" s="1645"/>
      <c r="B1410" s="1646"/>
    </row>
    <row r="1411" spans="1:2">
      <c r="A1411" s="1645"/>
      <c r="B1411" s="1646"/>
    </row>
    <row r="1412" spans="1:2">
      <c r="A1412" s="1645"/>
      <c r="B1412" s="1646"/>
    </row>
    <row r="1413" spans="1:2">
      <c r="A1413" s="1645"/>
      <c r="B1413" s="1646"/>
    </row>
    <row r="1414" spans="1:2">
      <c r="A1414" s="1645"/>
      <c r="B1414" s="1646"/>
    </row>
    <row r="1415" spans="1:2">
      <c r="A1415" s="1645"/>
      <c r="B1415" s="1646"/>
    </row>
    <row r="1416" spans="1:2">
      <c r="A1416" s="1645"/>
      <c r="B1416" s="1646"/>
    </row>
    <row r="1417" spans="1:2">
      <c r="A1417" s="1645"/>
      <c r="B1417" s="1646"/>
    </row>
    <row r="1418" spans="1:2">
      <c r="A1418" s="1645"/>
      <c r="B1418" s="1646"/>
    </row>
    <row r="1419" spans="1:2">
      <c r="A1419" s="1645"/>
      <c r="B1419" s="1646"/>
    </row>
    <row r="1420" spans="1:2">
      <c r="A1420" s="1645"/>
      <c r="B1420" s="1646"/>
    </row>
    <row r="1421" spans="1:2">
      <c r="A1421" s="1645"/>
      <c r="B1421" s="1646"/>
    </row>
    <row r="1422" spans="1:2">
      <c r="A1422" s="1645"/>
      <c r="B1422" s="1646"/>
    </row>
    <row r="1423" spans="1:2">
      <c r="A1423" s="1645"/>
      <c r="B1423" s="1646"/>
    </row>
    <row r="1424" spans="1:2">
      <c r="A1424" s="1645"/>
      <c r="B1424" s="1646"/>
    </row>
    <row r="1425" spans="1:2">
      <c r="A1425" s="1645"/>
      <c r="B1425" s="1646"/>
    </row>
    <row r="1426" spans="1:2">
      <c r="A1426" s="1645"/>
      <c r="B1426" s="1646"/>
    </row>
    <row r="1427" spans="1:2">
      <c r="A1427" s="1645"/>
      <c r="B1427" s="1646"/>
    </row>
    <row r="1428" spans="1:2">
      <c r="A1428" s="1645"/>
      <c r="B1428" s="1646"/>
    </row>
    <row r="1429" spans="1:2">
      <c r="A1429" s="1645"/>
      <c r="B1429" s="1646"/>
    </row>
    <row r="1430" spans="1:2">
      <c r="A1430" s="1645"/>
      <c r="B1430" s="1646"/>
    </row>
    <row r="1431" spans="1:2">
      <c r="A1431" s="1645"/>
      <c r="B1431" s="1646"/>
    </row>
    <row r="1432" spans="1:2">
      <c r="A1432" s="1645"/>
      <c r="B1432" s="1646"/>
    </row>
    <row r="1433" spans="1:2">
      <c r="A1433" s="1645"/>
      <c r="B1433" s="1646"/>
    </row>
    <row r="1434" spans="1:2">
      <c r="A1434" s="1645"/>
      <c r="B1434" s="1646"/>
    </row>
    <row r="1435" spans="1:2">
      <c r="A1435" s="1645"/>
      <c r="B1435" s="1646"/>
    </row>
    <row r="1436" spans="1:2">
      <c r="A1436" s="1645"/>
      <c r="B1436" s="1646"/>
    </row>
    <row r="1437" spans="1:2">
      <c r="A1437" s="1645"/>
      <c r="B1437" s="1646"/>
    </row>
    <row r="1438" spans="1:2">
      <c r="A1438" s="1645"/>
      <c r="B1438" s="1646"/>
    </row>
    <row r="1439" spans="1:2">
      <c r="A1439" s="1645"/>
      <c r="B1439" s="1646"/>
    </row>
    <row r="1440" spans="1:2">
      <c r="A1440" s="1645"/>
      <c r="B1440" s="1646"/>
    </row>
    <row r="1441" spans="1:2">
      <c r="A1441" s="1645"/>
      <c r="B1441" s="1646"/>
    </row>
    <row r="1442" spans="1:2">
      <c r="A1442" s="1645"/>
      <c r="B1442" s="1646"/>
    </row>
    <row r="1443" spans="1:2">
      <c r="A1443" s="1645"/>
      <c r="B1443" s="1646"/>
    </row>
    <row r="1444" spans="1:2">
      <c r="A1444" s="1645"/>
      <c r="B1444" s="1646"/>
    </row>
    <row r="1445" spans="1:2">
      <c r="A1445" s="1645"/>
      <c r="B1445" s="1646"/>
    </row>
    <row r="1446" spans="1:2">
      <c r="A1446" s="1645"/>
      <c r="B1446" s="1646"/>
    </row>
    <row r="1447" spans="1:2">
      <c r="A1447" s="1645"/>
      <c r="B1447" s="1646"/>
    </row>
    <row r="1448" spans="1:2">
      <c r="A1448" s="1645"/>
      <c r="B1448" s="1646"/>
    </row>
    <row r="1449" spans="1:2">
      <c r="A1449" s="1645"/>
      <c r="B1449" s="1646"/>
    </row>
    <row r="1450" spans="1:2">
      <c r="A1450" s="1645"/>
      <c r="B1450" s="1646"/>
    </row>
    <row r="1451" spans="1:2">
      <c r="A1451" s="1645"/>
      <c r="B1451" s="1646"/>
    </row>
    <row r="1452" spans="1:2">
      <c r="A1452" s="1645"/>
      <c r="B1452" s="1646"/>
    </row>
    <row r="1453" spans="1:2">
      <c r="A1453" s="1645"/>
      <c r="B1453" s="1646"/>
    </row>
    <row r="1454" spans="1:2">
      <c r="A1454" s="1645"/>
      <c r="B1454" s="1646"/>
    </row>
    <row r="1455" spans="1:2">
      <c r="A1455" s="1645"/>
      <c r="B1455" s="1646"/>
    </row>
    <row r="1456" spans="1:2">
      <c r="A1456" s="1645"/>
      <c r="B1456" s="1646"/>
    </row>
    <row r="1457" spans="1:2">
      <c r="A1457" s="1645"/>
      <c r="B1457" s="1646"/>
    </row>
    <row r="1458" spans="1:2">
      <c r="A1458" s="1645"/>
      <c r="B1458" s="1646"/>
    </row>
    <row r="1459" spans="1:2">
      <c r="A1459" s="1645"/>
      <c r="B1459" s="1646"/>
    </row>
    <row r="1460" spans="1:2">
      <c r="A1460" s="1645"/>
      <c r="B1460" s="1646"/>
    </row>
    <row r="1461" spans="1:2">
      <c r="A1461" s="1645"/>
      <c r="B1461" s="1646"/>
    </row>
    <row r="1462" spans="1:2">
      <c r="A1462" s="1645"/>
      <c r="B1462" s="1646"/>
    </row>
    <row r="1463" spans="1:2">
      <c r="A1463" s="1645"/>
      <c r="B1463" s="1646"/>
    </row>
    <row r="1464" spans="1:2">
      <c r="A1464" s="1645"/>
      <c r="B1464" s="1646"/>
    </row>
    <row r="1465" spans="1:2">
      <c r="A1465" s="1645"/>
      <c r="B1465" s="1646"/>
    </row>
    <row r="1466" spans="1:2">
      <c r="A1466" s="1645"/>
      <c r="B1466" s="1646"/>
    </row>
    <row r="1467" spans="1:2">
      <c r="A1467" s="1645"/>
      <c r="B1467" s="1646"/>
    </row>
    <row r="1468" spans="1:2">
      <c r="A1468" s="1645"/>
      <c r="B1468" s="1646"/>
    </row>
    <row r="1469" spans="1:2">
      <c r="A1469" s="1645"/>
      <c r="B1469" s="1646"/>
    </row>
    <row r="1470" spans="1:2">
      <c r="A1470" s="1645"/>
      <c r="B1470" s="1646"/>
    </row>
    <row r="1471" spans="1:2">
      <c r="A1471" s="1645"/>
      <c r="B1471" s="1646"/>
    </row>
    <row r="1472" spans="1:2">
      <c r="A1472" s="1645"/>
      <c r="B1472" s="1646"/>
    </row>
    <row r="1473" spans="1:2">
      <c r="A1473" s="1645"/>
      <c r="B1473" s="1646"/>
    </row>
    <row r="1474" spans="1:2">
      <c r="A1474" s="1645"/>
      <c r="B1474" s="1646"/>
    </row>
    <row r="1475" spans="1:2">
      <c r="A1475" s="1645"/>
      <c r="B1475" s="1646"/>
    </row>
    <row r="1476" spans="1:2">
      <c r="A1476" s="1645"/>
      <c r="B1476" s="1646"/>
    </row>
    <row r="1477" spans="1:2">
      <c r="A1477" s="1645"/>
      <c r="B1477" s="1646"/>
    </row>
    <row r="1478" spans="1:2">
      <c r="A1478" s="1645"/>
      <c r="B1478" s="1646"/>
    </row>
    <row r="1479" spans="1:2">
      <c r="A1479" s="1645"/>
      <c r="B1479" s="1646"/>
    </row>
    <row r="1480" spans="1:2">
      <c r="A1480" s="1645"/>
      <c r="B1480" s="1646"/>
    </row>
    <row r="1481" spans="1:2">
      <c r="A1481" s="1645"/>
      <c r="B1481" s="1646"/>
    </row>
    <row r="1482" spans="1:2">
      <c r="A1482" s="1645"/>
      <c r="B1482" s="1646"/>
    </row>
    <row r="1483" spans="1:2">
      <c r="A1483" s="1645"/>
      <c r="B1483" s="1646"/>
    </row>
    <row r="1484" spans="1:2">
      <c r="A1484" s="1645"/>
      <c r="B1484" s="1646"/>
    </row>
    <row r="1485" spans="1:2">
      <c r="A1485" s="1645"/>
      <c r="B1485" s="1646"/>
    </row>
    <row r="1486" spans="1:2">
      <c r="A1486" s="1645"/>
      <c r="B1486" s="1646"/>
    </row>
    <row r="1487" spans="1:2">
      <c r="A1487" s="1645"/>
      <c r="B1487" s="1646"/>
    </row>
    <row r="1488" spans="1:2">
      <c r="A1488" s="1645"/>
      <c r="B1488" s="1646"/>
    </row>
    <row r="1489" spans="1:2">
      <c r="A1489" s="1645"/>
      <c r="B1489" s="1646"/>
    </row>
    <row r="1490" spans="1:2">
      <c r="A1490" s="1645"/>
      <c r="B1490" s="1646"/>
    </row>
    <row r="1491" spans="1:2">
      <c r="A1491" s="1645"/>
      <c r="B1491" s="1646"/>
    </row>
    <row r="1492" spans="1:2">
      <c r="A1492" s="1645"/>
      <c r="B1492" s="1646"/>
    </row>
    <row r="1493" spans="1:2">
      <c r="A1493" s="1645"/>
      <c r="B1493" s="1646"/>
    </row>
    <row r="1494" spans="1:2">
      <c r="A1494" s="1645"/>
      <c r="B1494" s="1646"/>
    </row>
    <row r="1495" spans="1:2">
      <c r="A1495" s="1645"/>
      <c r="B1495" s="1646"/>
    </row>
    <row r="1496" spans="1:2">
      <c r="A1496" s="1645"/>
      <c r="B1496" s="1646"/>
    </row>
    <row r="1497" spans="1:2">
      <c r="A1497" s="1645"/>
      <c r="B1497" s="1646"/>
    </row>
    <row r="1498" spans="1:2">
      <c r="A1498" s="1645"/>
      <c r="B1498" s="1646"/>
    </row>
    <row r="1499" spans="1:2">
      <c r="A1499" s="1645"/>
      <c r="B1499" s="1646"/>
    </row>
    <row r="1500" spans="1:2">
      <c r="A1500" s="1645"/>
      <c r="B1500" s="1646"/>
    </row>
    <row r="1501" spans="1:2">
      <c r="A1501" s="1645"/>
      <c r="B1501" s="1646"/>
    </row>
    <row r="1502" spans="1:2">
      <c r="A1502" s="1645"/>
      <c r="B1502" s="1646"/>
    </row>
    <row r="1503" spans="1:2">
      <c r="A1503" s="1645"/>
      <c r="B1503" s="1646"/>
    </row>
    <row r="1504" spans="1:2">
      <c r="A1504" s="1645"/>
      <c r="B1504" s="1646"/>
    </row>
    <row r="1505" spans="1:2">
      <c r="A1505" s="1645"/>
      <c r="B1505" s="1646"/>
    </row>
    <row r="1506" spans="1:2">
      <c r="A1506" s="1645"/>
      <c r="B1506" s="1646"/>
    </row>
    <row r="1507" spans="1:2">
      <c r="A1507" s="1645"/>
      <c r="B1507" s="1646"/>
    </row>
    <row r="1508" spans="1:2">
      <c r="A1508" s="1645"/>
      <c r="B1508" s="1646"/>
    </row>
    <row r="1509" spans="1:2">
      <c r="A1509" s="1645"/>
      <c r="B1509" s="1646"/>
    </row>
    <row r="1510" spans="1:2">
      <c r="A1510" s="1645"/>
      <c r="B1510" s="1646"/>
    </row>
    <row r="1511" spans="1:2">
      <c r="A1511" s="1645"/>
      <c r="B1511" s="1646"/>
    </row>
    <row r="1512" spans="1:2">
      <c r="A1512" s="1645"/>
      <c r="B1512" s="1646"/>
    </row>
    <row r="1513" spans="1:2">
      <c r="A1513" s="1645"/>
      <c r="B1513" s="1646"/>
    </row>
    <row r="1514" spans="1:2">
      <c r="A1514" s="1645"/>
      <c r="B1514" s="1646"/>
    </row>
    <row r="1515" spans="1:2">
      <c r="A1515" s="1645"/>
      <c r="B1515" s="1646"/>
    </row>
    <row r="1516" spans="1:2">
      <c r="A1516" s="1645"/>
      <c r="B1516" s="1646"/>
    </row>
    <row r="1517" spans="1:2">
      <c r="A1517" s="1645"/>
      <c r="B1517" s="1646"/>
    </row>
    <row r="1518" spans="1:2">
      <c r="A1518" s="1645"/>
      <c r="B1518" s="1646"/>
    </row>
    <row r="1519" spans="1:2">
      <c r="A1519" s="1645"/>
      <c r="B1519" s="1646"/>
    </row>
    <row r="1520" spans="1:2">
      <c r="A1520" s="1645"/>
      <c r="B1520" s="1646"/>
    </row>
    <row r="1521" spans="1:2">
      <c r="A1521" s="1645"/>
      <c r="B1521" s="1646"/>
    </row>
    <row r="1522" spans="1:2">
      <c r="A1522" s="1645"/>
      <c r="B1522" s="1646"/>
    </row>
    <row r="1523" spans="1:2">
      <c r="A1523" s="1645"/>
      <c r="B1523" s="1646"/>
    </row>
    <row r="1524" spans="1:2">
      <c r="A1524" s="1645"/>
      <c r="B1524" s="1646"/>
    </row>
    <row r="1525" spans="1:2">
      <c r="A1525" s="1645"/>
      <c r="B1525" s="1646"/>
    </row>
    <row r="1526" spans="1:2">
      <c r="A1526" s="1645"/>
      <c r="B1526" s="1646"/>
    </row>
    <row r="1527" spans="1:2">
      <c r="A1527" s="1645"/>
      <c r="B1527" s="1646"/>
    </row>
    <row r="1528" spans="1:2">
      <c r="A1528" s="1645"/>
      <c r="B1528" s="1646"/>
    </row>
    <row r="1529" spans="1:2">
      <c r="A1529" s="1645"/>
      <c r="B1529" s="1646"/>
    </row>
    <row r="1530" spans="1:2">
      <c r="A1530" s="1645"/>
      <c r="B1530" s="1646"/>
    </row>
    <row r="1531" spans="1:2">
      <c r="A1531" s="1645"/>
      <c r="B1531" s="1646"/>
    </row>
    <row r="1532" spans="1:2">
      <c r="A1532" s="1645"/>
      <c r="B1532" s="1646"/>
    </row>
    <row r="1533" spans="1:2">
      <c r="A1533" s="1645"/>
      <c r="B1533" s="1646"/>
    </row>
    <row r="1534" spans="1:2">
      <c r="A1534" s="1645"/>
      <c r="B1534" s="1646"/>
    </row>
    <row r="1535" spans="1:2">
      <c r="A1535" s="1645"/>
      <c r="B1535" s="1646"/>
    </row>
    <row r="1536" spans="1:2">
      <c r="A1536" s="1645"/>
      <c r="B1536" s="1646"/>
    </row>
    <row r="1537" spans="1:2">
      <c r="A1537" s="1645"/>
      <c r="B1537" s="1646"/>
    </row>
    <row r="1538" spans="1:2">
      <c r="A1538" s="1645"/>
      <c r="B1538" s="1646"/>
    </row>
    <row r="1539" spans="1:2">
      <c r="A1539" s="1645"/>
      <c r="B1539" s="1646"/>
    </row>
    <row r="1540" spans="1:2">
      <c r="A1540" s="1645"/>
      <c r="B1540" s="1646"/>
    </row>
    <row r="1541" spans="1:2">
      <c r="A1541" s="1645"/>
      <c r="B1541" s="1646"/>
    </row>
    <row r="1542" spans="1:2">
      <c r="A1542" s="1645"/>
      <c r="B1542" s="1646"/>
    </row>
    <row r="1543" spans="1:2">
      <c r="A1543" s="1645"/>
      <c r="B1543" s="1646"/>
    </row>
    <row r="1544" spans="1:2">
      <c r="A1544" s="1645"/>
      <c r="B1544" s="1646"/>
    </row>
    <row r="1545" spans="1:2">
      <c r="A1545" s="1645"/>
      <c r="B1545" s="1646"/>
    </row>
    <row r="1546" spans="1:2">
      <c r="A1546" s="1645"/>
      <c r="B1546" s="1646"/>
    </row>
    <row r="1547" spans="1:2">
      <c r="A1547" s="1645"/>
      <c r="B1547" s="1646"/>
    </row>
    <row r="1548" spans="1:2">
      <c r="A1548" s="1645"/>
      <c r="B1548" s="1646"/>
    </row>
    <row r="1549" spans="1:2">
      <c r="A1549" s="1645"/>
      <c r="B1549" s="1646"/>
    </row>
    <row r="1550" spans="1:2">
      <c r="A1550" s="1645"/>
      <c r="B1550" s="1646"/>
    </row>
    <row r="1551" spans="1:2">
      <c r="A1551" s="1645"/>
      <c r="B1551" s="1646"/>
    </row>
    <row r="1552" spans="1:2">
      <c r="A1552" s="1645"/>
      <c r="B1552" s="1646"/>
    </row>
    <row r="1553" spans="1:2">
      <c r="A1553" s="1645"/>
      <c r="B1553" s="1646"/>
    </row>
    <row r="1554" spans="1:2">
      <c r="A1554" s="1645"/>
      <c r="B1554" s="1646"/>
    </row>
    <row r="1555" spans="1:2">
      <c r="A1555" s="1645"/>
      <c r="B1555" s="1646"/>
    </row>
    <row r="1556" spans="1:2">
      <c r="A1556" s="1645"/>
      <c r="B1556" s="1646"/>
    </row>
    <row r="1557" spans="1:2">
      <c r="A1557" s="1645"/>
      <c r="B1557" s="1646"/>
    </row>
    <row r="1558" spans="1:2">
      <c r="A1558" s="1645"/>
      <c r="B1558" s="1646"/>
    </row>
    <row r="1559" spans="1:2">
      <c r="A1559" s="1645"/>
      <c r="B1559" s="1646"/>
    </row>
    <row r="1560" spans="1:2">
      <c r="A1560" s="1645"/>
      <c r="B1560" s="1646"/>
    </row>
    <row r="1561" spans="1:2">
      <c r="A1561" s="1645"/>
      <c r="B1561" s="1646"/>
    </row>
    <row r="1562" spans="1:2">
      <c r="A1562" s="1645"/>
      <c r="B1562" s="1646"/>
    </row>
    <row r="1563" spans="1:2">
      <c r="A1563" s="1645"/>
      <c r="B1563" s="1646"/>
    </row>
    <row r="1564" spans="1:2">
      <c r="A1564" s="1645"/>
      <c r="B1564" s="1646"/>
    </row>
    <row r="1565" spans="1:2">
      <c r="A1565" s="1645"/>
      <c r="B1565" s="1646"/>
    </row>
    <row r="1566" spans="1:2">
      <c r="A1566" s="1645"/>
      <c r="B1566" s="1646"/>
    </row>
    <row r="1567" spans="1:2">
      <c r="A1567" s="1645"/>
      <c r="B1567" s="1646"/>
    </row>
    <row r="1568" spans="1:2">
      <c r="A1568" s="1645"/>
      <c r="B1568" s="1646"/>
    </row>
    <row r="1569" spans="1:2">
      <c r="A1569" s="1645"/>
      <c r="B1569" s="1646"/>
    </row>
    <row r="1570" spans="1:2">
      <c r="A1570" s="1645"/>
      <c r="B1570" s="1646"/>
    </row>
    <row r="1571" spans="1:2">
      <c r="A1571" s="1645"/>
      <c r="B1571" s="1646"/>
    </row>
    <row r="1572" spans="1:2">
      <c r="A1572" s="1645"/>
      <c r="B1572" s="1646"/>
    </row>
    <row r="1573" spans="1:2">
      <c r="A1573" s="1645"/>
      <c r="B1573" s="1646"/>
    </row>
    <row r="1574" spans="1:2">
      <c r="A1574" s="1645"/>
      <c r="B1574" s="1646"/>
    </row>
    <row r="1575" spans="1:2">
      <c r="A1575" s="1645"/>
      <c r="B1575" s="1646"/>
    </row>
    <row r="1576" spans="1:2">
      <c r="A1576" s="1645"/>
      <c r="B1576" s="1646"/>
    </row>
    <row r="1577" spans="1:2">
      <c r="A1577" s="1645"/>
      <c r="B1577" s="1646"/>
    </row>
    <row r="1578" spans="1:2">
      <c r="A1578" s="1645"/>
      <c r="B1578" s="1646"/>
    </row>
    <row r="1579" spans="1:2">
      <c r="A1579" s="1645"/>
      <c r="B1579" s="1646"/>
    </row>
    <row r="1580" spans="1:2">
      <c r="A1580" s="1645"/>
      <c r="B1580" s="1646"/>
    </row>
    <row r="1581" spans="1:2">
      <c r="A1581" s="1645"/>
      <c r="B1581" s="1646"/>
    </row>
    <row r="1582" spans="1:2">
      <c r="A1582" s="1645"/>
      <c r="B1582" s="1646"/>
    </row>
    <row r="1583" spans="1:2">
      <c r="A1583" s="1645"/>
      <c r="B1583" s="1646"/>
    </row>
    <row r="1584" spans="1:2">
      <c r="A1584" s="1645"/>
      <c r="B1584" s="1646"/>
    </row>
    <row r="1585" spans="1:2">
      <c r="A1585" s="1645"/>
      <c r="B1585" s="1646"/>
    </row>
    <row r="1586" spans="1:2">
      <c r="A1586" s="1645"/>
      <c r="B1586" s="1646"/>
    </row>
    <row r="1587" spans="1:2">
      <c r="A1587" s="1645"/>
      <c r="B1587" s="1646"/>
    </row>
    <row r="1588" spans="1:2">
      <c r="A1588" s="1645"/>
      <c r="B1588" s="1646"/>
    </row>
    <row r="1589" spans="1:2">
      <c r="A1589" s="1645"/>
      <c r="B1589" s="1646"/>
    </row>
    <row r="1590" spans="1:2">
      <c r="A1590" s="1645"/>
      <c r="B1590" s="1646"/>
    </row>
    <row r="1591" spans="1:2">
      <c r="A1591" s="1645"/>
      <c r="B1591" s="1646"/>
    </row>
    <row r="1592" spans="1:2">
      <c r="A1592" s="1645"/>
      <c r="B1592" s="1646"/>
    </row>
    <row r="1593" spans="1:2">
      <c r="A1593" s="1645"/>
      <c r="B1593" s="1646"/>
    </row>
    <row r="1594" spans="1:2">
      <c r="A1594" s="1645"/>
      <c r="B1594" s="1646"/>
    </row>
    <row r="1595" spans="1:2">
      <c r="A1595" s="1645"/>
      <c r="B1595" s="1646"/>
    </row>
    <row r="1596" spans="1:2">
      <c r="A1596" s="1645"/>
      <c r="B1596" s="1646"/>
    </row>
    <row r="1597" spans="1:2">
      <c r="A1597" s="1645"/>
      <c r="B1597" s="1646"/>
    </row>
    <row r="1598" spans="1:2">
      <c r="A1598" s="1645"/>
      <c r="B1598" s="1646"/>
    </row>
    <row r="1599" spans="1:2">
      <c r="A1599" s="1645"/>
      <c r="B1599" s="1646"/>
    </row>
    <row r="1600" spans="1:2">
      <c r="A1600" s="1645"/>
      <c r="B1600" s="1646"/>
    </row>
    <row r="1601" spans="1:2">
      <c r="A1601" s="1645"/>
      <c r="B1601" s="1646"/>
    </row>
    <row r="1602" spans="1:2">
      <c r="A1602" s="1645"/>
      <c r="B1602" s="1646"/>
    </row>
    <row r="1603" spans="1:2">
      <c r="A1603" s="1645"/>
      <c r="B1603" s="1646"/>
    </row>
    <row r="1604" spans="1:2">
      <c r="A1604" s="1645"/>
      <c r="B1604" s="1646"/>
    </row>
    <row r="1605" spans="1:2">
      <c r="A1605" s="1645"/>
      <c r="B1605" s="1646"/>
    </row>
    <row r="1606" spans="1:2">
      <c r="A1606" s="1645"/>
      <c r="B1606" s="1646"/>
    </row>
    <row r="1607" spans="1:2">
      <c r="A1607" s="1645"/>
      <c r="B1607" s="1646"/>
    </row>
    <row r="1608" spans="1:2">
      <c r="A1608" s="1645"/>
      <c r="B1608" s="1646"/>
    </row>
    <row r="1609" spans="1:2">
      <c r="A1609" s="1645"/>
      <c r="B1609" s="1646"/>
    </row>
    <row r="1610" spans="1:2">
      <c r="A1610" s="1645"/>
      <c r="B1610" s="1646"/>
    </row>
    <row r="1611" spans="1:2">
      <c r="A1611" s="1645"/>
      <c r="B1611" s="1646"/>
    </row>
    <row r="1612" spans="1:2">
      <c r="A1612" s="1645"/>
      <c r="B1612" s="1646"/>
    </row>
    <row r="1613" spans="1:2">
      <c r="A1613" s="1645"/>
      <c r="B1613" s="1646"/>
    </row>
    <row r="1614" spans="1:2">
      <c r="A1614" s="1645"/>
      <c r="B1614" s="1646"/>
    </row>
    <row r="1615" spans="1:2">
      <c r="A1615" s="1645"/>
      <c r="B1615" s="1646"/>
    </row>
    <row r="1616" spans="1:2">
      <c r="A1616" s="1645"/>
      <c r="B1616" s="1646"/>
    </row>
    <row r="1617" spans="1:2">
      <c r="A1617" s="1645"/>
      <c r="B1617" s="1646"/>
    </row>
    <row r="1618" spans="1:2">
      <c r="A1618" s="1645"/>
      <c r="B1618" s="1646"/>
    </row>
    <row r="1619" spans="1:2">
      <c r="A1619" s="1645"/>
      <c r="B1619" s="1646"/>
    </row>
    <row r="1620" spans="1:2">
      <c r="A1620" s="1645"/>
      <c r="B1620" s="1646"/>
    </row>
    <row r="1621" spans="1:2">
      <c r="A1621" s="1645"/>
      <c r="B1621" s="1646"/>
    </row>
    <row r="1622" spans="1:2">
      <c r="A1622" s="1645"/>
      <c r="B1622" s="1646"/>
    </row>
    <row r="1623" spans="1:2">
      <c r="A1623" s="1645"/>
      <c r="B1623" s="1646"/>
    </row>
    <row r="1624" spans="1:2">
      <c r="A1624" s="1645"/>
      <c r="B1624" s="1646"/>
    </row>
    <row r="1625" spans="1:2">
      <c r="A1625" s="1645"/>
      <c r="B1625" s="1646"/>
    </row>
    <row r="1626" spans="1:2">
      <c r="A1626" s="1645"/>
      <c r="B1626" s="1646"/>
    </row>
    <row r="1627" spans="1:2">
      <c r="A1627" s="1645"/>
      <c r="B1627" s="1646"/>
    </row>
    <row r="1628" spans="1:2">
      <c r="A1628" s="1645"/>
      <c r="B1628" s="1646"/>
    </row>
    <row r="1629" spans="1:2">
      <c r="A1629" s="1645"/>
      <c r="B1629" s="1646"/>
    </row>
    <row r="1630" spans="1:2">
      <c r="A1630" s="1645"/>
      <c r="B1630" s="1646"/>
    </row>
    <row r="1631" spans="1:2">
      <c r="A1631" s="1645"/>
      <c r="B1631" s="1646"/>
    </row>
    <row r="1632" spans="1:2">
      <c r="A1632" s="1645"/>
      <c r="B1632" s="1646"/>
    </row>
    <row r="1633" spans="1:2">
      <c r="A1633" s="1645"/>
      <c r="B1633" s="1646"/>
    </row>
    <row r="1634" spans="1:2">
      <c r="A1634" s="1645"/>
      <c r="B1634" s="1646"/>
    </row>
    <row r="1635" spans="1:2">
      <c r="A1635" s="1645"/>
      <c r="B1635" s="1646"/>
    </row>
    <row r="1636" spans="1:2">
      <c r="A1636" s="1645"/>
      <c r="B1636" s="1646"/>
    </row>
    <row r="1637" spans="1:2">
      <c r="A1637" s="1645"/>
      <c r="B1637" s="1646"/>
    </row>
    <row r="1638" spans="1:2">
      <c r="A1638" s="1645"/>
      <c r="B1638" s="1646"/>
    </row>
    <row r="1639" spans="1:2">
      <c r="A1639" s="1645"/>
      <c r="B1639" s="1646"/>
    </row>
    <row r="1640" spans="1:2">
      <c r="A1640" s="1645"/>
      <c r="B1640" s="1646"/>
    </row>
    <row r="1641" spans="1:2">
      <c r="A1641" s="1645"/>
      <c r="B1641" s="1646"/>
    </row>
    <row r="1642" spans="1:2">
      <c r="A1642" s="1645"/>
      <c r="B1642" s="1646"/>
    </row>
    <row r="1643" spans="1:2">
      <c r="A1643" s="1645"/>
      <c r="B1643" s="1646"/>
    </row>
    <row r="1644" spans="1:2">
      <c r="A1644" s="1645"/>
      <c r="B1644" s="1646"/>
    </row>
    <row r="1645" spans="1:2">
      <c r="A1645" s="1645"/>
      <c r="B1645" s="1646"/>
    </row>
    <row r="1646" spans="1:2">
      <c r="A1646" s="1645"/>
      <c r="B1646" s="1646"/>
    </row>
    <row r="1647" spans="1:2">
      <c r="A1647" s="1645"/>
      <c r="B1647" s="1646"/>
    </row>
    <row r="1648" spans="1:2">
      <c r="A1648" s="1645"/>
      <c r="B1648" s="1646"/>
    </row>
    <row r="1649" spans="1:2">
      <c r="A1649" s="1645"/>
      <c r="B1649" s="1646"/>
    </row>
    <row r="1650" spans="1:2">
      <c r="A1650" s="1645"/>
      <c r="B1650" s="1646"/>
    </row>
    <row r="1651" spans="1:2">
      <c r="A1651" s="1645"/>
      <c r="B1651" s="1646"/>
    </row>
    <row r="1652" spans="1:2">
      <c r="A1652" s="1645"/>
      <c r="B1652" s="1646"/>
    </row>
    <row r="1653" spans="1:2">
      <c r="A1653" s="1645"/>
      <c r="B1653" s="1646"/>
    </row>
    <row r="1654" spans="1:2">
      <c r="A1654" s="1645"/>
      <c r="B1654" s="1646"/>
    </row>
    <row r="1655" spans="1:2">
      <c r="A1655" s="1645"/>
      <c r="B1655" s="1646"/>
    </row>
    <row r="1656" spans="1:2">
      <c r="A1656" s="1645"/>
      <c r="B1656" s="1646"/>
    </row>
    <row r="1657" spans="1:2">
      <c r="A1657" s="1645"/>
      <c r="B1657" s="1646"/>
    </row>
    <row r="1658" spans="1:2">
      <c r="A1658" s="1645"/>
      <c r="B1658" s="1646"/>
    </row>
    <row r="1659" spans="1:2">
      <c r="A1659" s="1645"/>
      <c r="B1659" s="1646"/>
    </row>
    <row r="1660" spans="1:2">
      <c r="A1660" s="1645"/>
      <c r="B1660" s="1646"/>
    </row>
    <row r="1661" spans="1:2">
      <c r="A1661" s="1645"/>
      <c r="B1661" s="1646"/>
    </row>
    <row r="1662" spans="1:2">
      <c r="A1662" s="1645"/>
      <c r="B1662" s="1646"/>
    </row>
    <row r="1663" spans="1:2">
      <c r="A1663" s="1645"/>
      <c r="B1663" s="1646"/>
    </row>
    <row r="1664" spans="1:2">
      <c r="A1664" s="1645"/>
      <c r="B1664" s="1646"/>
    </row>
    <row r="1665" spans="1:2">
      <c r="A1665" s="1645"/>
      <c r="B1665" s="1646"/>
    </row>
    <row r="1666" spans="1:2">
      <c r="A1666" s="1645"/>
      <c r="B1666" s="1646"/>
    </row>
    <row r="1667" spans="1:2">
      <c r="A1667" s="1645"/>
      <c r="B1667" s="1646"/>
    </row>
    <row r="1668" spans="1:2">
      <c r="A1668" s="1645"/>
      <c r="B1668" s="1646"/>
    </row>
    <row r="1669" spans="1:2">
      <c r="A1669" s="1645"/>
      <c r="B1669" s="1646"/>
    </row>
    <row r="1670" spans="1:2">
      <c r="A1670" s="1645"/>
      <c r="B1670" s="1646"/>
    </row>
    <row r="1671" spans="1:2">
      <c r="A1671" s="1645"/>
      <c r="B1671" s="1646"/>
    </row>
    <row r="1672" spans="1:2">
      <c r="A1672" s="1645"/>
      <c r="B1672" s="1646"/>
    </row>
    <row r="1673" spans="1:2">
      <c r="A1673" s="1645"/>
      <c r="B1673" s="1646"/>
    </row>
    <row r="1674" spans="1:2">
      <c r="A1674" s="1645"/>
      <c r="B1674" s="1646"/>
    </row>
    <row r="1675" spans="1:2">
      <c r="A1675" s="1645"/>
      <c r="B1675" s="1646"/>
    </row>
    <row r="1676" spans="1:2">
      <c r="A1676" s="1645"/>
      <c r="B1676" s="1646"/>
    </row>
    <row r="1677" spans="1:2">
      <c r="A1677" s="1645"/>
      <c r="B1677" s="1646"/>
    </row>
    <row r="1678" spans="1:2">
      <c r="A1678" s="1645"/>
      <c r="B1678" s="1646"/>
    </row>
    <row r="1679" spans="1:2">
      <c r="A1679" s="1645"/>
      <c r="B1679" s="1646"/>
    </row>
    <row r="1680" spans="1:2">
      <c r="A1680" s="1645"/>
      <c r="B1680" s="1646"/>
    </row>
    <row r="1681" spans="1:2">
      <c r="A1681" s="1645"/>
      <c r="B1681" s="1646"/>
    </row>
    <row r="1682" spans="1:2">
      <c r="A1682" s="1645"/>
      <c r="B1682" s="1646"/>
    </row>
    <row r="1683" spans="1:2">
      <c r="A1683" s="1645"/>
      <c r="B1683" s="1646"/>
    </row>
    <row r="1684" spans="1:2">
      <c r="A1684" s="1645"/>
      <c r="B1684" s="1646"/>
    </row>
    <row r="1685" spans="1:2">
      <c r="A1685" s="1645"/>
      <c r="B1685" s="1646"/>
    </row>
    <row r="1686" spans="1:2">
      <c r="A1686" s="1645"/>
      <c r="B1686" s="1646"/>
    </row>
    <row r="1687" spans="1:2">
      <c r="A1687" s="1645"/>
      <c r="B1687" s="1646"/>
    </row>
    <row r="1688" spans="1:2">
      <c r="A1688" s="1645"/>
      <c r="B1688" s="1646"/>
    </row>
    <row r="1689" spans="1:2">
      <c r="A1689" s="1645"/>
      <c r="B1689" s="1646"/>
    </row>
    <row r="1690" spans="1:2">
      <c r="A1690" s="1645"/>
      <c r="B1690" s="1646"/>
    </row>
    <row r="1691" spans="1:2">
      <c r="A1691" s="1645"/>
      <c r="B1691" s="1646"/>
    </row>
    <row r="1692" spans="1:2">
      <c r="A1692" s="1645"/>
      <c r="B1692" s="1646"/>
    </row>
    <row r="1693" spans="1:2">
      <c r="A1693" s="1645"/>
      <c r="B1693" s="1646"/>
    </row>
    <row r="1694" spans="1:2">
      <c r="A1694" s="1645"/>
      <c r="B1694" s="1646"/>
    </row>
    <row r="1695" spans="1:2">
      <c r="A1695" s="1645"/>
      <c r="B1695" s="1646"/>
    </row>
    <row r="1696" spans="1:2">
      <c r="A1696" s="1645"/>
      <c r="B1696" s="1646"/>
    </row>
    <row r="1697" spans="1:2">
      <c r="A1697" s="1645"/>
      <c r="B1697" s="1646"/>
    </row>
    <row r="1698" spans="1:2">
      <c r="A1698" s="1645"/>
      <c r="B1698" s="1646"/>
    </row>
    <row r="1699" spans="1:2">
      <c r="A1699" s="1645"/>
      <c r="B1699" s="1646"/>
    </row>
    <row r="1700" spans="1:2">
      <c r="A1700" s="1645"/>
      <c r="B1700" s="1646"/>
    </row>
    <row r="1701" spans="1:2">
      <c r="A1701" s="1645"/>
      <c r="B1701" s="1646"/>
    </row>
    <row r="1702" spans="1:2">
      <c r="A1702" s="1645"/>
      <c r="B1702" s="1646"/>
    </row>
    <row r="1703" spans="1:2">
      <c r="A1703" s="1645"/>
      <c r="B1703" s="1646"/>
    </row>
    <row r="1704" spans="1:2">
      <c r="A1704" s="1645"/>
      <c r="B1704" s="1646"/>
    </row>
    <row r="1705" spans="1:2">
      <c r="A1705" s="1645"/>
      <c r="B1705" s="1646"/>
    </row>
    <row r="1706" spans="1:2">
      <c r="A1706" s="1645"/>
      <c r="B1706" s="1646"/>
    </row>
    <row r="1707" spans="1:2">
      <c r="A1707" s="1645"/>
      <c r="B1707" s="1646"/>
    </row>
    <row r="1708" spans="1:2">
      <c r="A1708" s="1645"/>
      <c r="B1708" s="1646"/>
    </row>
    <row r="1709" spans="1:2">
      <c r="A1709" s="1645"/>
      <c r="B1709" s="1646"/>
    </row>
    <row r="1710" spans="1:2">
      <c r="A1710" s="1645"/>
      <c r="B1710" s="1646"/>
    </row>
    <row r="1711" spans="1:2">
      <c r="A1711" s="1645"/>
      <c r="B1711" s="1646"/>
    </row>
    <row r="1712" spans="1:2">
      <c r="A1712" s="1645"/>
      <c r="B1712" s="1646"/>
    </row>
    <row r="1713" spans="1:2">
      <c r="A1713" s="1645"/>
      <c r="B1713" s="1646"/>
    </row>
    <row r="1714" spans="1:2">
      <c r="A1714" s="1645"/>
      <c r="B1714" s="1646"/>
    </row>
    <row r="1715" spans="1:2">
      <c r="A1715" s="1645"/>
      <c r="B1715" s="1646"/>
    </row>
    <row r="1716" spans="1:2">
      <c r="A1716" s="1645"/>
      <c r="B1716" s="1646"/>
    </row>
    <row r="1717" spans="1:2">
      <c r="A1717" s="1645"/>
      <c r="B1717" s="1646"/>
    </row>
    <row r="1718" spans="1:2">
      <c r="A1718" s="1645"/>
      <c r="B1718" s="1646"/>
    </row>
    <row r="1719" spans="1:2">
      <c r="A1719" s="1645"/>
      <c r="B1719" s="1646"/>
    </row>
    <row r="1720" spans="1:2">
      <c r="A1720" s="1645"/>
      <c r="B1720" s="1646"/>
    </row>
    <row r="1721" spans="1:2">
      <c r="A1721" s="1645"/>
      <c r="B1721" s="1646"/>
    </row>
    <row r="1722" spans="1:2">
      <c r="A1722" s="1645"/>
      <c r="B1722" s="1646"/>
    </row>
    <row r="1723" spans="1:2">
      <c r="A1723" s="1645"/>
      <c r="B1723" s="1646"/>
    </row>
    <row r="1724" spans="1:2">
      <c r="A1724" s="1645"/>
      <c r="B1724" s="1646"/>
    </row>
    <row r="1725" spans="1:2">
      <c r="A1725" s="1645"/>
      <c r="B1725" s="1646"/>
    </row>
    <row r="1726" spans="1:2">
      <c r="A1726" s="1645"/>
      <c r="B1726" s="1646"/>
    </row>
    <row r="1727" spans="1:2">
      <c r="A1727" s="1645"/>
      <c r="B1727" s="1646"/>
    </row>
    <row r="1728" spans="1:2">
      <c r="A1728" s="1645"/>
      <c r="B1728" s="1646"/>
    </row>
    <row r="1729" spans="1:2">
      <c r="A1729" s="1645"/>
      <c r="B1729" s="1646"/>
    </row>
    <row r="1730" spans="1:2">
      <c r="A1730" s="1645"/>
      <c r="B1730" s="1646"/>
    </row>
    <row r="1731" spans="1:2">
      <c r="A1731" s="1645"/>
      <c r="B1731" s="1646"/>
    </row>
    <row r="1732" spans="1:2">
      <c r="A1732" s="1645"/>
      <c r="B1732" s="1646"/>
    </row>
    <row r="1733" spans="1:2">
      <c r="A1733" s="1645"/>
      <c r="B1733" s="1646"/>
    </row>
    <row r="1734" spans="1:2">
      <c r="A1734" s="1645"/>
      <c r="B1734" s="1646"/>
    </row>
    <row r="1735" spans="1:2">
      <c r="A1735" s="1645"/>
      <c r="B1735" s="1646"/>
    </row>
    <row r="1736" spans="1:2">
      <c r="A1736" s="1645"/>
      <c r="B1736" s="1646"/>
    </row>
    <row r="1737" spans="1:2">
      <c r="A1737" s="1645"/>
      <c r="B1737" s="1646"/>
    </row>
    <row r="1738" spans="1:2">
      <c r="A1738" s="1645"/>
      <c r="B1738" s="1646"/>
    </row>
    <row r="1739" spans="1:2">
      <c r="A1739" s="1645"/>
      <c r="B1739" s="1646"/>
    </row>
    <row r="1740" spans="1:2">
      <c r="A1740" s="1645"/>
      <c r="B1740" s="1646"/>
    </row>
    <row r="1741" spans="1:2">
      <c r="A1741" s="1645"/>
      <c r="B1741" s="1646"/>
    </row>
    <row r="1742" spans="1:2">
      <c r="A1742" s="1645"/>
      <c r="B1742" s="1646"/>
    </row>
    <row r="1743" spans="1:2">
      <c r="A1743" s="1645"/>
      <c r="B1743" s="1646"/>
    </row>
    <row r="1744" spans="1:2">
      <c r="A1744" s="1645"/>
      <c r="B1744" s="1646"/>
    </row>
    <row r="1745" spans="1:2">
      <c r="A1745" s="1645"/>
      <c r="B1745" s="1646"/>
    </row>
    <row r="1746" spans="1:2">
      <c r="A1746" s="1645"/>
      <c r="B1746" s="1646"/>
    </row>
    <row r="1747" spans="1:2">
      <c r="A1747" s="1645"/>
      <c r="B1747" s="1646"/>
    </row>
    <row r="1748" spans="1:2">
      <c r="A1748" s="1645"/>
      <c r="B1748" s="1646"/>
    </row>
    <row r="1749" spans="1:2">
      <c r="A1749" s="1645"/>
      <c r="B1749" s="1646"/>
    </row>
    <row r="1750" spans="1:2">
      <c r="A1750" s="1645"/>
      <c r="B1750" s="1646"/>
    </row>
    <row r="1751" spans="1:2">
      <c r="A1751" s="1645"/>
      <c r="B1751" s="1646"/>
    </row>
    <row r="1752" spans="1:2">
      <c r="A1752" s="1645"/>
      <c r="B1752" s="1646"/>
    </row>
    <row r="1753" spans="1:2">
      <c r="A1753" s="1645"/>
      <c r="B1753" s="1646"/>
    </row>
    <row r="1754" spans="1:2">
      <c r="A1754" s="1645"/>
      <c r="B1754" s="1646"/>
    </row>
    <row r="1755" spans="1:2">
      <c r="A1755" s="1645"/>
      <c r="B1755" s="1646"/>
    </row>
    <row r="1756" spans="1:2">
      <c r="A1756" s="1645"/>
      <c r="B1756" s="1646"/>
    </row>
    <row r="1757" spans="1:2">
      <c r="A1757" s="1645"/>
      <c r="B1757" s="1646"/>
    </row>
    <row r="1758" spans="1:2">
      <c r="A1758" s="1645"/>
      <c r="B1758" s="1646"/>
    </row>
    <row r="1759" spans="1:2">
      <c r="A1759" s="1645"/>
      <c r="B1759" s="1646"/>
    </row>
    <row r="1760" spans="1:2">
      <c r="A1760" s="1645"/>
      <c r="B1760" s="1646"/>
    </row>
    <row r="1761" spans="1:2">
      <c r="A1761" s="1645"/>
      <c r="B1761" s="1646"/>
    </row>
    <row r="1762" spans="1:2">
      <c r="A1762" s="1645"/>
      <c r="B1762" s="1646"/>
    </row>
    <row r="1763" spans="1:2">
      <c r="A1763" s="1645"/>
      <c r="B1763" s="1646"/>
    </row>
    <row r="1764" spans="1:2">
      <c r="A1764" s="1645"/>
      <c r="B1764" s="1646"/>
    </row>
    <row r="1765" spans="1:2">
      <c r="A1765" s="1645"/>
      <c r="B1765" s="1646"/>
    </row>
    <row r="1766" spans="1:2">
      <c r="A1766" s="1645"/>
      <c r="B1766" s="1646"/>
    </row>
    <row r="1767" spans="1:2">
      <c r="A1767" s="1645"/>
      <c r="B1767" s="1646"/>
    </row>
    <row r="1768" spans="1:2">
      <c r="A1768" s="1645"/>
      <c r="B1768" s="1646"/>
    </row>
    <row r="1769" spans="1:2">
      <c r="A1769" s="1645"/>
      <c r="B1769" s="1646"/>
    </row>
    <row r="1770" spans="1:2">
      <c r="A1770" s="1645"/>
      <c r="B1770" s="1646"/>
    </row>
    <row r="1771" spans="1:2">
      <c r="A1771" s="1645"/>
      <c r="B1771" s="1646"/>
    </row>
    <row r="1772" spans="1:2">
      <c r="A1772" s="1645"/>
      <c r="B1772" s="1646"/>
    </row>
    <row r="1773" spans="1:2">
      <c r="A1773" s="1645"/>
      <c r="B1773" s="1646"/>
    </row>
    <row r="1774" spans="1:2">
      <c r="A1774" s="1645"/>
      <c r="B1774" s="1646"/>
    </row>
    <row r="1775" spans="1:2">
      <c r="A1775" s="1645"/>
      <c r="B1775" s="1646"/>
    </row>
    <row r="1776" spans="1:2">
      <c r="A1776" s="1645"/>
      <c r="B1776" s="1646"/>
    </row>
    <row r="1777" spans="1:2">
      <c r="A1777" s="1645"/>
      <c r="B1777" s="1646"/>
    </row>
    <row r="1778" spans="1:2">
      <c r="A1778" s="1645"/>
      <c r="B1778" s="1646"/>
    </row>
    <row r="1779" spans="1:2">
      <c r="A1779" s="1645"/>
      <c r="B1779" s="1646"/>
    </row>
    <row r="1780" spans="1:2">
      <c r="A1780" s="1645"/>
      <c r="B1780" s="1646"/>
    </row>
    <row r="1781" spans="1:2">
      <c r="A1781" s="1645"/>
      <c r="B1781" s="1646"/>
    </row>
    <row r="1782" spans="1:2">
      <c r="A1782" s="1645"/>
      <c r="B1782" s="1646"/>
    </row>
    <row r="1783" spans="1:2">
      <c r="A1783" s="1645"/>
      <c r="B1783" s="1646"/>
    </row>
    <row r="1784" spans="1:2">
      <c r="A1784" s="1645"/>
      <c r="B1784" s="1646"/>
    </row>
    <row r="1785" spans="1:2">
      <c r="A1785" s="1645"/>
      <c r="B1785" s="1646"/>
    </row>
    <row r="1786" spans="1:2">
      <c r="A1786" s="1645"/>
      <c r="B1786" s="1646"/>
    </row>
    <row r="1787" spans="1:2">
      <c r="A1787" s="1645"/>
      <c r="B1787" s="1646"/>
    </row>
    <row r="1788" spans="1:2">
      <c r="A1788" s="1645"/>
      <c r="B1788" s="1646"/>
    </row>
    <row r="1789" spans="1:2">
      <c r="A1789" s="1645"/>
      <c r="B1789" s="1646"/>
    </row>
    <row r="1790" spans="1:2">
      <c r="A1790" s="1645"/>
      <c r="B1790" s="1646"/>
    </row>
    <row r="1791" spans="1:2">
      <c r="A1791" s="1645"/>
      <c r="B1791" s="1646"/>
    </row>
    <row r="1792" spans="1:2">
      <c r="A1792" s="1645"/>
      <c r="B1792" s="1646"/>
    </row>
    <row r="1793" spans="1:2">
      <c r="A1793" s="1645"/>
      <c r="B1793" s="1646"/>
    </row>
    <row r="1794" spans="1:2">
      <c r="A1794" s="1645"/>
      <c r="B1794" s="1646"/>
    </row>
    <row r="1795" spans="1:2">
      <c r="A1795" s="1645"/>
      <c r="B1795" s="1646"/>
    </row>
    <row r="1796" spans="1:2">
      <c r="A1796" s="1645"/>
      <c r="B1796" s="1646"/>
    </row>
    <row r="1797" spans="1:2">
      <c r="A1797" s="1645"/>
      <c r="B1797" s="1646"/>
    </row>
    <row r="1798" spans="1:2">
      <c r="A1798" s="1645"/>
      <c r="B1798" s="1646"/>
    </row>
    <row r="1799" spans="1:2">
      <c r="A1799" s="1645"/>
      <c r="B1799" s="1646"/>
    </row>
    <row r="1800" spans="1:2">
      <c r="A1800" s="1645"/>
      <c r="B1800" s="1646"/>
    </row>
    <row r="1801" spans="1:2">
      <c r="A1801" s="1645"/>
      <c r="B1801" s="1646"/>
    </row>
    <row r="1802" spans="1:2">
      <c r="A1802" s="1645"/>
      <c r="B1802" s="1646"/>
    </row>
    <row r="1803" spans="1:2">
      <c r="A1803" s="1645"/>
      <c r="B1803" s="1646"/>
    </row>
    <row r="1804" spans="1:2">
      <c r="A1804" s="1645"/>
      <c r="B1804" s="1646"/>
    </row>
    <row r="1805" spans="1:2">
      <c r="A1805" s="1645"/>
      <c r="B1805" s="1646"/>
    </row>
    <row r="1806" spans="1:2">
      <c r="A1806" s="1645"/>
      <c r="B1806" s="1646"/>
    </row>
    <row r="1807" spans="1:2">
      <c r="A1807" s="1645"/>
      <c r="B1807" s="1646"/>
    </row>
    <row r="1808" spans="1:2">
      <c r="A1808" s="1645"/>
      <c r="B1808" s="1646"/>
    </row>
    <row r="1809" spans="1:2">
      <c r="A1809" s="1645"/>
      <c r="B1809" s="1646"/>
    </row>
    <row r="1810" spans="1:2">
      <c r="A1810" s="1645"/>
      <c r="B1810" s="1646"/>
    </row>
    <row r="1811" spans="1:2">
      <c r="A1811" s="1645"/>
      <c r="B1811" s="1646"/>
    </row>
    <row r="1812" spans="1:2">
      <c r="A1812" s="1645"/>
      <c r="B1812" s="1646"/>
    </row>
    <row r="1813" spans="1:2">
      <c r="A1813" s="1645"/>
      <c r="B1813" s="1646"/>
    </row>
    <row r="1814" spans="1:2">
      <c r="A1814" s="1645"/>
      <c r="B1814" s="1646"/>
    </row>
    <row r="1815" spans="1:2">
      <c r="A1815" s="1645"/>
      <c r="B1815" s="1646"/>
    </row>
    <row r="1816" spans="1:2">
      <c r="A1816" s="1645"/>
      <c r="B1816" s="1646"/>
    </row>
    <row r="1817" spans="1:2">
      <c r="A1817" s="1645"/>
      <c r="B1817" s="1646"/>
    </row>
    <row r="1818" spans="1:2">
      <c r="A1818" s="1645"/>
      <c r="B1818" s="1646"/>
    </row>
    <row r="1819" spans="1:2">
      <c r="A1819" s="1645"/>
      <c r="B1819" s="1646"/>
    </row>
    <row r="1820" spans="1:2">
      <c r="A1820" s="1645"/>
      <c r="B1820" s="1646"/>
    </row>
    <row r="1821" spans="1:2">
      <c r="A1821" s="1645"/>
      <c r="B1821" s="1646"/>
    </row>
    <row r="1822" spans="1:2">
      <c r="A1822" s="1645"/>
      <c r="B1822" s="1646"/>
    </row>
    <row r="1823" spans="1:2">
      <c r="A1823" s="1645"/>
      <c r="B1823" s="1646"/>
    </row>
    <row r="1824" spans="1:2">
      <c r="A1824" s="1645"/>
      <c r="B1824" s="1646"/>
    </row>
    <row r="1825" spans="1:2">
      <c r="A1825" s="1645"/>
      <c r="B1825" s="1646"/>
    </row>
    <row r="1826" spans="1:2">
      <c r="A1826" s="1645"/>
      <c r="B1826" s="1646"/>
    </row>
    <row r="1827" spans="1:2">
      <c r="A1827" s="1645"/>
      <c r="B1827" s="1646"/>
    </row>
    <row r="1828" spans="1:2">
      <c r="A1828" s="1645"/>
      <c r="B1828" s="1646"/>
    </row>
    <row r="1829" spans="1:2">
      <c r="A1829" s="1645"/>
      <c r="B1829" s="1646"/>
    </row>
    <row r="1830" spans="1:2">
      <c r="A1830" s="1645"/>
      <c r="B1830" s="1646"/>
    </row>
    <row r="1831" spans="1:2">
      <c r="A1831" s="1645"/>
      <c r="B1831" s="1646"/>
    </row>
    <row r="1832" spans="1:2">
      <c r="A1832" s="1645"/>
      <c r="B1832" s="1646"/>
    </row>
    <row r="1833" spans="1:2">
      <c r="A1833" s="1645"/>
      <c r="B1833" s="1646"/>
    </row>
    <row r="1834" spans="1:2">
      <c r="A1834" s="1645"/>
      <c r="B1834" s="1646"/>
    </row>
    <row r="1835" spans="1:2">
      <c r="A1835" s="1645"/>
      <c r="B1835" s="1646"/>
    </row>
    <row r="1836" spans="1:2">
      <c r="A1836" s="1645"/>
      <c r="B1836" s="1646"/>
    </row>
    <row r="1837" spans="1:2">
      <c r="A1837" s="1645"/>
      <c r="B1837" s="1646"/>
    </row>
    <row r="1838" spans="1:2">
      <c r="A1838" s="1645"/>
      <c r="B1838" s="1646"/>
    </row>
    <row r="1839" spans="1:2">
      <c r="A1839" s="1645"/>
      <c r="B1839" s="1646"/>
    </row>
    <row r="1840" spans="1:2">
      <c r="A1840" s="1645"/>
      <c r="B1840" s="1646"/>
    </row>
    <row r="1841" spans="1:1">
      <c r="A1841" s="1645"/>
    </row>
    <row r="1842" spans="1:1">
      <c r="A1842" s="1645"/>
    </row>
    <row r="1843" spans="1:1">
      <c r="A1843" s="1645"/>
    </row>
    <row r="1844" spans="1:1">
      <c r="A1844" s="1645"/>
    </row>
    <row r="1845" spans="1:1">
      <c r="A1845" s="1645"/>
    </row>
    <row r="1846" spans="1:1">
      <c r="A1846" s="1645"/>
    </row>
    <row r="1847" spans="1:1">
      <c r="A1847" s="1645"/>
    </row>
    <row r="1848" spans="1:1">
      <c r="A1848" s="1645"/>
    </row>
    <row r="1849" spans="1:1">
      <c r="A1849" s="1645"/>
    </row>
    <row r="1850" spans="1:1">
      <c r="A1850" s="1645"/>
    </row>
    <row r="1851" spans="1:1">
      <c r="A1851" s="1645"/>
    </row>
    <row r="1852" spans="1:1">
      <c r="A1852" s="1645"/>
    </row>
    <row r="1853" spans="1:1">
      <c r="A1853" s="1645"/>
    </row>
    <row r="1854" spans="1:1">
      <c r="A1854" s="1645"/>
    </row>
    <row r="1855" spans="1:1">
      <c r="A1855" s="1645"/>
    </row>
    <row r="1856" spans="1:1">
      <c r="A1856" s="1645"/>
    </row>
    <row r="1857" spans="1:1">
      <c r="A1857" s="1645"/>
    </row>
    <row r="1858" spans="1:1">
      <c r="A1858" s="1645"/>
    </row>
    <row r="1859" spans="1:1">
      <c r="A1859" s="1645"/>
    </row>
    <row r="1860" spans="1:1">
      <c r="A1860" s="1645"/>
    </row>
    <row r="1861" spans="1:1">
      <c r="A1861" s="1645"/>
    </row>
    <row r="1862" spans="1:1">
      <c r="A1862" s="1645"/>
    </row>
    <row r="1863" spans="1:1">
      <c r="A1863" s="1645"/>
    </row>
    <row r="1864" spans="1:1">
      <c r="A1864" s="1645"/>
    </row>
    <row r="1865" spans="1:1">
      <c r="A1865" s="1645"/>
    </row>
    <row r="1866" spans="1:1">
      <c r="A1866" s="1645"/>
    </row>
    <row r="1867" spans="1:1">
      <c r="A1867" s="1645"/>
    </row>
    <row r="1868" spans="1:1">
      <c r="A1868" s="1645"/>
    </row>
    <row r="1869" spans="1:1">
      <c r="A1869" s="1645"/>
    </row>
    <row r="1870" spans="1:1">
      <c r="A1870" s="1645"/>
    </row>
    <row r="1871" spans="1:1">
      <c r="A1871" s="1645"/>
    </row>
    <row r="1872" spans="1:1">
      <c r="A1872" s="1645"/>
    </row>
    <row r="1873" spans="1:1">
      <c r="A1873" s="1645"/>
    </row>
    <row r="1874" spans="1:1">
      <c r="A1874" s="1645"/>
    </row>
    <row r="1875" spans="1:1">
      <c r="A1875" s="1645"/>
    </row>
    <row r="1876" spans="1:1">
      <c r="A1876" s="1645"/>
    </row>
    <row r="1877" spans="1:1">
      <c r="A1877" s="1645"/>
    </row>
    <row r="1878" spans="1:1">
      <c r="A1878" s="1645"/>
    </row>
    <row r="1879" spans="1:1">
      <c r="A1879" s="1645"/>
    </row>
    <row r="1880" spans="1:1">
      <c r="A1880" s="1645"/>
    </row>
    <row r="1881" spans="1:1">
      <c r="A1881" s="1645"/>
    </row>
    <row r="1882" spans="1:1">
      <c r="A1882" s="1645"/>
    </row>
    <row r="1883" spans="1:1">
      <c r="A1883" s="1645"/>
    </row>
    <row r="1884" spans="1:1">
      <c r="A1884" s="1645"/>
    </row>
    <row r="1885" spans="1:1">
      <c r="A1885" s="1645"/>
    </row>
    <row r="1886" spans="1:1">
      <c r="A1886" s="1645"/>
    </row>
    <row r="1887" spans="1:1">
      <c r="A1887" s="1645"/>
    </row>
    <row r="1888" spans="1:1">
      <c r="A1888" s="1645"/>
    </row>
    <row r="1889" spans="1:1">
      <c r="A1889" s="1645"/>
    </row>
    <row r="1890" spans="1:1">
      <c r="A1890" s="1645"/>
    </row>
    <row r="1891" spans="1:1">
      <c r="A1891" s="1645"/>
    </row>
    <row r="1892" spans="1:1">
      <c r="A1892" s="1645"/>
    </row>
    <row r="1893" spans="1:1">
      <c r="A1893" s="1645"/>
    </row>
    <row r="1894" spans="1:1">
      <c r="A1894" s="1645"/>
    </row>
    <row r="1895" spans="1:1">
      <c r="A1895" s="1645"/>
    </row>
    <row r="1896" spans="1:1">
      <c r="A1896" s="1645"/>
    </row>
    <row r="1897" spans="1:1">
      <c r="A1897" s="1645"/>
    </row>
    <row r="1898" spans="1:1">
      <c r="A1898" s="1645"/>
    </row>
    <row r="1899" spans="1:1">
      <c r="A1899" s="1645"/>
    </row>
    <row r="1900" spans="1:1">
      <c r="A1900" s="1645"/>
    </row>
    <row r="1901" spans="1:1">
      <c r="A1901" s="1645"/>
    </row>
    <row r="1902" spans="1:1">
      <c r="A1902" s="1645"/>
    </row>
    <row r="1903" spans="1:1">
      <c r="A1903" s="1645"/>
    </row>
    <row r="1904" spans="1:1">
      <c r="A1904" s="1645"/>
    </row>
    <row r="1905" spans="1:1">
      <c r="A1905" s="1645"/>
    </row>
    <row r="1906" spans="1:1">
      <c r="A1906" s="1645"/>
    </row>
    <row r="1907" spans="1:1">
      <c r="A1907" s="1645"/>
    </row>
    <row r="1908" spans="1:1">
      <c r="A1908" s="1645"/>
    </row>
    <row r="1909" spans="1:1">
      <c r="A1909" s="1645"/>
    </row>
    <row r="1910" spans="1:1">
      <c r="A1910" s="1645"/>
    </row>
    <row r="1911" spans="1:1">
      <c r="A1911" s="1645"/>
    </row>
    <row r="1912" spans="1:1">
      <c r="A1912" s="1645"/>
    </row>
    <row r="1913" spans="1:1">
      <c r="A1913" s="1645"/>
    </row>
    <row r="1914" spans="1:1">
      <c r="A1914" s="1645"/>
    </row>
    <row r="1915" spans="1:1">
      <c r="A1915" s="1645"/>
    </row>
    <row r="1916" spans="1:1">
      <c r="A1916" s="1645"/>
    </row>
    <row r="1917" spans="1:1">
      <c r="A1917" s="1645"/>
    </row>
    <row r="1918" spans="1:1">
      <c r="A1918" s="1645"/>
    </row>
    <row r="1919" spans="1:1">
      <c r="A1919" s="1645"/>
    </row>
    <row r="1920" spans="1:1">
      <c r="A1920" s="1645"/>
    </row>
    <row r="1921" spans="1:1">
      <c r="A1921" s="1645"/>
    </row>
    <row r="1922" spans="1:1">
      <c r="A1922" s="1645"/>
    </row>
    <row r="1923" spans="1:1">
      <c r="A1923" s="1645"/>
    </row>
    <row r="1924" spans="1:1">
      <c r="A1924" s="1645"/>
    </row>
    <row r="1925" spans="1:1">
      <c r="A1925" s="1645"/>
    </row>
    <row r="1926" spans="1:1">
      <c r="A1926" s="1645"/>
    </row>
    <row r="1927" spans="1:1">
      <c r="A1927" s="1645"/>
    </row>
    <row r="1928" spans="1:1">
      <c r="A1928" s="1645"/>
    </row>
    <row r="1929" spans="1:1">
      <c r="A1929" s="1645"/>
    </row>
    <row r="1930" spans="1:1">
      <c r="A1930" s="1645"/>
    </row>
    <row r="1931" spans="1:1">
      <c r="A1931" s="1645"/>
    </row>
    <row r="1932" spans="1:1">
      <c r="A1932" s="1645"/>
    </row>
    <row r="1933" spans="1:1">
      <c r="A1933" s="1645"/>
    </row>
    <row r="1934" spans="1:1">
      <c r="A1934" s="1645"/>
    </row>
    <row r="1935" spans="1:1">
      <c r="A1935" s="1645"/>
    </row>
    <row r="1936" spans="1:1">
      <c r="A1936" s="1645"/>
    </row>
    <row r="1937" spans="1:1">
      <c r="A1937" s="1645"/>
    </row>
    <row r="1938" spans="1:1">
      <c r="A1938" s="1645"/>
    </row>
    <row r="1939" spans="1:1">
      <c r="A1939" s="1645"/>
    </row>
    <row r="1940" spans="1:1">
      <c r="A1940" s="1645"/>
    </row>
    <row r="1941" spans="1:1">
      <c r="A1941" s="1645"/>
    </row>
    <row r="1942" spans="1:1">
      <c r="A1942" s="1645"/>
    </row>
    <row r="1943" spans="1:1">
      <c r="A1943" s="1645"/>
    </row>
    <row r="1944" spans="1:1">
      <c r="A1944" s="1645"/>
    </row>
    <row r="1945" spans="1:1">
      <c r="A1945" s="1645"/>
    </row>
    <row r="1946" spans="1:1">
      <c r="A1946" s="1645"/>
    </row>
    <row r="1947" spans="1:1">
      <c r="A1947" s="1645"/>
    </row>
    <row r="1948" spans="1:1">
      <c r="A1948" s="1645"/>
    </row>
    <row r="1949" spans="1:1">
      <c r="A1949" s="1645"/>
    </row>
    <row r="1950" spans="1:1">
      <c r="A1950" s="1645"/>
    </row>
    <row r="1951" spans="1:1">
      <c r="A1951" s="1645"/>
    </row>
    <row r="1952" spans="1:1">
      <c r="A1952" s="1645"/>
    </row>
    <row r="1953" spans="1:1">
      <c r="A1953" s="1645"/>
    </row>
    <row r="1954" spans="1:1">
      <c r="A1954" s="1645"/>
    </row>
    <row r="1955" spans="1:1">
      <c r="A1955" s="1645"/>
    </row>
    <row r="1956" spans="1:1">
      <c r="A1956" s="1645"/>
    </row>
    <row r="1957" spans="1:1">
      <c r="A1957" s="1645"/>
    </row>
    <row r="1958" spans="1:1">
      <c r="A1958" s="1645"/>
    </row>
    <row r="1959" spans="1:1">
      <c r="A1959" s="1645"/>
    </row>
    <row r="1960" spans="1:1">
      <c r="A1960" s="1645"/>
    </row>
    <row r="1961" spans="1:1">
      <c r="A1961" s="1645"/>
    </row>
    <row r="1962" spans="1:1">
      <c r="A1962" s="1645"/>
    </row>
    <row r="1963" spans="1:1">
      <c r="A1963" s="1645"/>
    </row>
    <row r="1964" spans="1:1">
      <c r="A1964" s="1645"/>
    </row>
    <row r="1965" spans="1:1">
      <c r="A1965" s="1645"/>
    </row>
    <row r="1966" spans="1:1">
      <c r="A1966" s="1645"/>
    </row>
    <row r="1967" spans="1:1">
      <c r="A1967" s="1645"/>
    </row>
    <row r="1968" spans="1:1">
      <c r="A1968" s="1645"/>
    </row>
    <row r="1969" spans="1:1">
      <c r="A1969" s="1645"/>
    </row>
    <row r="1970" spans="1:1">
      <c r="A1970" s="1645"/>
    </row>
    <row r="1971" spans="1:1">
      <c r="A1971" s="1645"/>
    </row>
    <row r="1972" spans="1:1">
      <c r="A1972" s="1645"/>
    </row>
    <row r="1973" spans="1:1">
      <c r="A1973" s="1645"/>
    </row>
    <row r="1974" spans="1:1">
      <c r="A1974" s="1645"/>
    </row>
    <row r="1975" spans="1:1">
      <c r="A1975" s="1645"/>
    </row>
    <row r="1976" spans="1:1">
      <c r="A1976" s="1645"/>
    </row>
    <row r="1977" spans="1:1">
      <c r="A1977" s="1645"/>
    </row>
    <row r="1978" spans="1:1">
      <c r="A1978" s="1645"/>
    </row>
    <row r="1979" spans="1:1">
      <c r="A1979" s="1645"/>
    </row>
    <row r="1980" spans="1:1">
      <c r="A1980" s="1645"/>
    </row>
    <row r="1981" spans="1:1">
      <c r="A1981" s="1645"/>
    </row>
    <row r="1982" spans="1:1">
      <c r="A1982" s="1645"/>
    </row>
    <row r="1983" spans="1:1">
      <c r="A1983" s="1645"/>
    </row>
    <row r="1984" spans="1:1">
      <c r="A1984" s="1645"/>
    </row>
    <row r="1985" spans="1:1">
      <c r="A1985" s="1645"/>
    </row>
    <row r="1986" spans="1:1">
      <c r="A1986" s="1645"/>
    </row>
    <row r="1987" spans="1:1">
      <c r="A1987" s="1645"/>
    </row>
    <row r="1988" spans="1:1">
      <c r="A1988" s="1645"/>
    </row>
    <row r="1989" spans="1:1">
      <c r="A1989" s="1645"/>
    </row>
    <row r="1990" spans="1:1">
      <c r="A1990" s="1645"/>
    </row>
    <row r="1991" spans="1:1">
      <c r="A1991" s="1645"/>
    </row>
    <row r="1992" spans="1:1">
      <c r="A1992" s="1645"/>
    </row>
    <row r="1993" spans="1:1">
      <c r="A1993" s="1645"/>
    </row>
    <row r="1994" spans="1:1">
      <c r="A1994" s="1645"/>
    </row>
    <row r="1995" spans="1:1">
      <c r="A1995" s="1645"/>
    </row>
    <row r="1996" spans="1:1">
      <c r="A1996" s="1645"/>
    </row>
    <row r="1997" spans="1:1">
      <c r="A1997" s="1645"/>
    </row>
    <row r="1998" spans="1:1">
      <c r="A1998" s="1645"/>
    </row>
    <row r="1999" spans="1:1">
      <c r="A1999" s="1645"/>
    </row>
    <row r="2000" spans="1:1">
      <c r="A2000" s="1645"/>
    </row>
    <row r="2001" spans="1:1">
      <c r="A2001" s="1645"/>
    </row>
    <row r="2002" spans="1:1">
      <c r="A2002" s="1645"/>
    </row>
    <row r="2003" spans="1:1">
      <c r="A2003" s="1645"/>
    </row>
    <row r="2004" spans="1:1">
      <c r="A2004" s="1645"/>
    </row>
    <row r="2005" spans="1:1">
      <c r="A2005" s="1645"/>
    </row>
    <row r="2006" spans="1:1">
      <c r="A2006" s="1645"/>
    </row>
    <row r="2007" spans="1:1">
      <c r="A2007" s="1645"/>
    </row>
    <row r="2008" spans="1:1">
      <c r="A2008" s="1645"/>
    </row>
    <row r="2009" spans="1:1">
      <c r="A2009" s="1645"/>
    </row>
    <row r="2010" spans="1:1">
      <c r="A2010" s="1645"/>
    </row>
    <row r="2011" spans="1:1">
      <c r="A2011" s="1645"/>
    </row>
    <row r="2012" spans="1:1">
      <c r="A2012" s="1645"/>
    </row>
    <row r="2013" spans="1:1">
      <c r="A2013" s="1645"/>
    </row>
    <row r="2014" spans="1:1">
      <c r="A2014" s="1645"/>
    </row>
    <row r="2015" spans="1:1">
      <c r="A2015" s="1645"/>
    </row>
    <row r="2016" spans="1:1">
      <c r="A2016" s="1645"/>
    </row>
    <row r="2017" spans="1:1">
      <c r="A2017" s="1645"/>
    </row>
    <row r="2018" spans="1:1">
      <c r="A2018" s="1645"/>
    </row>
    <row r="2019" spans="1:1">
      <c r="A2019" s="1645"/>
    </row>
    <row r="2020" spans="1:1">
      <c r="A2020" s="1645"/>
    </row>
    <row r="2021" spans="1:1">
      <c r="A2021" s="1645"/>
    </row>
    <row r="2022" spans="1:1">
      <c r="A2022" s="1645"/>
    </row>
    <row r="2023" spans="1:1">
      <c r="A2023" s="1645"/>
    </row>
    <row r="2024" spans="1:1">
      <c r="A2024" s="1645"/>
    </row>
    <row r="2025" spans="1:1">
      <c r="A2025" s="1645"/>
    </row>
    <row r="2026" spans="1:1">
      <c r="A2026" s="1645"/>
    </row>
    <row r="2027" spans="1:1">
      <c r="A2027" s="1645"/>
    </row>
    <row r="2028" spans="1:1">
      <c r="A2028" s="1645"/>
    </row>
    <row r="2029" spans="1:1">
      <c r="A2029" s="1645"/>
    </row>
    <row r="2030" spans="1:1">
      <c r="A2030" s="1645"/>
    </row>
    <row r="2031" spans="1:1">
      <c r="A2031" s="1645"/>
    </row>
    <row r="2032" spans="1:1">
      <c r="A2032" s="1645"/>
    </row>
    <row r="2033" spans="1:1">
      <c r="A2033" s="1645"/>
    </row>
    <row r="2034" spans="1:1">
      <c r="A2034" s="1645"/>
    </row>
    <row r="2035" spans="1:1">
      <c r="A2035" s="1645"/>
    </row>
    <row r="2036" spans="1:1">
      <c r="A2036" s="1645"/>
    </row>
    <row r="2037" spans="1:1">
      <c r="A2037" s="1645"/>
    </row>
    <row r="2038" spans="1:1">
      <c r="A2038" s="1645"/>
    </row>
    <row r="2039" spans="1:1">
      <c r="A2039" s="1645"/>
    </row>
    <row r="2040" spans="1:1">
      <c r="A2040" s="1645"/>
    </row>
    <row r="2041" spans="1:1">
      <c r="A2041" s="1645"/>
    </row>
    <row r="2042" spans="1:1">
      <c r="A2042" s="1645"/>
    </row>
    <row r="2043" spans="1:1">
      <c r="A2043" s="1645"/>
    </row>
    <row r="2044" spans="1:1">
      <c r="A2044" s="1645"/>
    </row>
    <row r="2045" spans="1:1">
      <c r="A2045" s="1645"/>
    </row>
    <row r="2046" spans="1:1">
      <c r="A2046" s="1645"/>
    </row>
    <row r="2047" spans="1:1">
      <c r="A2047" s="1645"/>
    </row>
    <row r="2048" spans="1:1">
      <c r="A2048" s="1645"/>
    </row>
    <row r="2049" spans="1:1">
      <c r="A2049" s="1645"/>
    </row>
    <row r="2050" spans="1:1">
      <c r="A2050" s="1645"/>
    </row>
    <row r="2051" spans="1:1">
      <c r="A2051" s="1645"/>
    </row>
    <row r="2052" spans="1:1">
      <c r="A2052" s="1645"/>
    </row>
    <row r="2053" spans="1:1">
      <c r="A2053" s="1645"/>
    </row>
    <row r="2054" spans="1:1">
      <c r="A2054" s="1645"/>
    </row>
    <row r="2055" spans="1:1">
      <c r="A2055" s="1645"/>
    </row>
    <row r="2056" spans="1:1">
      <c r="A2056" s="1645"/>
    </row>
    <row r="2057" spans="1:1">
      <c r="A2057" s="1645"/>
    </row>
    <row r="2058" spans="1:1">
      <c r="A2058" s="1645"/>
    </row>
    <row r="2059" spans="1:1">
      <c r="A2059" s="1645"/>
    </row>
    <row r="2060" spans="1:1">
      <c r="A2060" s="1645"/>
    </row>
    <row r="2061" spans="1:1">
      <c r="A2061" s="1645"/>
    </row>
    <row r="2062" spans="1:1">
      <c r="A2062" s="1645"/>
    </row>
    <row r="2063" spans="1:1">
      <c r="A2063" s="1645"/>
    </row>
    <row r="2064" spans="1:1">
      <c r="A2064" s="1645"/>
    </row>
    <row r="2065" spans="1:1">
      <c r="A2065" s="1645"/>
    </row>
    <row r="2066" spans="1:1">
      <c r="A2066" s="1645"/>
    </row>
    <row r="2067" spans="1:1">
      <c r="A2067" s="1645"/>
    </row>
    <row r="2068" spans="1:1">
      <c r="A2068" s="1645"/>
    </row>
    <row r="2069" spans="1:1">
      <c r="A2069" s="1645"/>
    </row>
    <row r="2070" spans="1:1">
      <c r="A2070" s="1645"/>
    </row>
    <row r="2071" spans="1:1">
      <c r="A2071" s="1645"/>
    </row>
    <row r="2072" spans="1:1">
      <c r="A2072" s="1645"/>
    </row>
    <row r="2073" spans="1:1">
      <c r="A2073" s="1645"/>
    </row>
    <row r="2074" spans="1:1">
      <c r="A2074" s="1645"/>
    </row>
    <row r="2075" spans="1:1">
      <c r="A2075" s="1645"/>
    </row>
    <row r="2076" spans="1:1">
      <c r="A2076" s="1645"/>
    </row>
    <row r="2077" spans="1:1">
      <c r="A2077" s="1645"/>
    </row>
    <row r="2078" spans="1:1">
      <c r="A2078" s="1645"/>
    </row>
    <row r="2079" spans="1:1">
      <c r="A2079" s="1645"/>
    </row>
    <row r="2080" spans="1:1">
      <c r="A2080" s="1645"/>
    </row>
    <row r="2081" spans="1:1">
      <c r="A2081" s="1645"/>
    </row>
    <row r="2082" spans="1:1">
      <c r="A2082" s="1645"/>
    </row>
    <row r="2083" spans="1:1">
      <c r="A2083" s="1645"/>
    </row>
    <row r="2084" spans="1:1">
      <c r="A2084" s="1645"/>
    </row>
    <row r="2085" spans="1:1">
      <c r="A2085" s="1645"/>
    </row>
    <row r="2086" spans="1:1">
      <c r="A2086" s="1645"/>
    </row>
    <row r="2087" spans="1:1">
      <c r="A2087" s="1645"/>
    </row>
    <row r="2088" spans="1:1">
      <c r="A2088" s="1645"/>
    </row>
    <row r="2089" spans="1:1">
      <c r="A2089" s="1645"/>
    </row>
    <row r="2090" spans="1:1">
      <c r="A2090" s="1645"/>
    </row>
    <row r="2091" spans="1:1">
      <c r="A2091" s="1645"/>
    </row>
    <row r="2092" spans="1:1">
      <c r="A2092" s="1645"/>
    </row>
    <row r="2093" spans="1:1">
      <c r="A2093" s="1645"/>
    </row>
    <row r="2094" spans="1:1">
      <c r="A2094" s="1645"/>
    </row>
    <row r="2095" spans="1:1">
      <c r="A2095" s="1645"/>
    </row>
    <row r="2096" spans="1:1">
      <c r="A2096" s="1645"/>
    </row>
    <row r="2097" spans="1:1">
      <c r="A2097" s="1645"/>
    </row>
    <row r="2098" spans="1:1">
      <c r="A2098" s="1645"/>
    </row>
    <row r="2099" spans="1:1">
      <c r="A2099" s="1645"/>
    </row>
    <row r="2100" spans="1:1">
      <c r="A2100" s="1645"/>
    </row>
    <row r="2101" spans="1:1">
      <c r="A2101" s="1645"/>
    </row>
    <row r="2102" spans="1:1">
      <c r="A2102" s="1645"/>
    </row>
    <row r="2103" spans="1:1">
      <c r="A2103" s="1645"/>
    </row>
    <row r="2104" spans="1:1">
      <c r="A2104" s="1645"/>
    </row>
    <row r="2105" spans="1:1">
      <c r="A2105" s="1645"/>
    </row>
    <row r="2106" spans="1:1">
      <c r="A2106" s="1645"/>
    </row>
    <row r="2107" spans="1:1">
      <c r="A2107" s="1645"/>
    </row>
    <row r="2108" spans="1:1">
      <c r="A2108" s="1645"/>
    </row>
    <row r="2109" spans="1:1">
      <c r="A2109" s="1645"/>
    </row>
    <row r="2110" spans="1:1">
      <c r="A2110" s="1645"/>
    </row>
    <row r="2111" spans="1:1">
      <c r="A2111" s="1645"/>
    </row>
    <row r="2112" spans="1:1">
      <c r="A2112" s="1645"/>
    </row>
    <row r="2113" spans="1:1">
      <c r="A2113" s="1645"/>
    </row>
    <row r="2114" spans="1:1">
      <c r="A2114" s="1645"/>
    </row>
    <row r="2115" spans="1:1">
      <c r="A2115" s="1645"/>
    </row>
    <row r="2116" spans="1:1">
      <c r="A2116" s="1645"/>
    </row>
    <row r="2117" spans="1:1">
      <c r="A2117" s="1645"/>
    </row>
    <row r="2118" spans="1:1">
      <c r="A2118" s="1645"/>
    </row>
    <row r="2119" spans="1:1">
      <c r="A2119" s="1645"/>
    </row>
    <row r="2120" spans="1:1">
      <c r="A2120" s="1645"/>
    </row>
    <row r="2121" spans="1:1">
      <c r="A2121" s="1645"/>
    </row>
    <row r="2122" spans="1:1">
      <c r="A2122" s="1645"/>
    </row>
    <row r="2123" spans="1:1">
      <c r="A2123" s="1645"/>
    </row>
    <row r="2124" spans="1:1">
      <c r="A2124" s="1645"/>
    </row>
    <row r="2125" spans="1:1">
      <c r="A2125" s="1645"/>
    </row>
    <row r="2126" spans="1:1">
      <c r="A2126" s="1645"/>
    </row>
    <row r="2127" spans="1:1">
      <c r="A2127" s="1645"/>
    </row>
    <row r="2128" spans="1:1">
      <c r="A2128" s="1645"/>
    </row>
    <row r="2129" spans="1:1">
      <c r="A2129" s="1645"/>
    </row>
    <row r="2130" spans="1:1">
      <c r="A2130" s="1645"/>
    </row>
    <row r="2131" spans="1:1">
      <c r="A2131" s="1645"/>
    </row>
    <row r="2132" spans="1:1">
      <c r="A2132" s="1645"/>
    </row>
    <row r="2133" spans="1:1">
      <c r="A2133" s="1645"/>
    </row>
    <row r="2134" spans="1:1">
      <c r="A2134" s="1645"/>
    </row>
    <row r="2135" spans="1:1">
      <c r="A2135" s="1645"/>
    </row>
    <row r="2136" spans="1:1">
      <c r="A2136" s="1645"/>
    </row>
    <row r="2137" spans="1:1">
      <c r="A2137" s="1645"/>
    </row>
    <row r="2138" spans="1:1">
      <c r="A2138" s="1645"/>
    </row>
    <row r="2139" spans="1:1">
      <c r="A2139" s="1645"/>
    </row>
    <row r="2140" spans="1:1">
      <c r="A2140" s="1645"/>
    </row>
    <row r="2141" spans="1:1">
      <c r="A2141" s="1645"/>
    </row>
    <row r="2142" spans="1:1">
      <c r="A2142" s="1645"/>
    </row>
    <row r="2143" spans="1:1">
      <c r="A2143" s="1645"/>
    </row>
    <row r="2144" spans="1:1">
      <c r="A2144" s="1645"/>
    </row>
    <row r="2145" spans="1:1">
      <c r="A2145" s="1645"/>
    </row>
    <row r="2146" spans="1:1">
      <c r="A2146" s="1645"/>
    </row>
    <row r="2147" spans="1:1">
      <c r="A2147" s="1645"/>
    </row>
    <row r="2148" spans="1:1">
      <c r="A2148" s="1645"/>
    </row>
    <row r="2149" spans="1:1">
      <c r="A2149" s="1645"/>
    </row>
    <row r="2150" spans="1:1">
      <c r="A2150" s="1645"/>
    </row>
    <row r="2151" spans="1:1">
      <c r="A2151" s="1645"/>
    </row>
    <row r="2152" spans="1:1">
      <c r="A2152" s="1645"/>
    </row>
    <row r="2153" spans="1:1">
      <c r="A2153" s="1645"/>
    </row>
    <row r="2154" spans="1:1">
      <c r="A2154" s="1645"/>
    </row>
    <row r="2155" spans="1:1">
      <c r="A2155" s="1645"/>
    </row>
    <row r="2156" spans="1:1">
      <c r="A2156" s="1645"/>
    </row>
    <row r="2157" spans="1:1">
      <c r="A2157" s="1645"/>
    </row>
    <row r="2158" spans="1:1">
      <c r="A2158" s="1645"/>
    </row>
    <row r="2159" spans="1:1">
      <c r="A2159" s="1645"/>
    </row>
    <row r="2160" spans="1:1">
      <c r="A2160" s="1645"/>
    </row>
    <row r="2161" spans="1:1">
      <c r="A2161" s="1645"/>
    </row>
    <row r="2162" spans="1:1">
      <c r="A2162" s="1645"/>
    </row>
    <row r="2163" spans="1:1">
      <c r="A2163" s="1645"/>
    </row>
    <row r="2164" spans="1:1">
      <c r="A2164" s="1645"/>
    </row>
    <row r="2165" spans="1:1">
      <c r="A2165" s="1645"/>
    </row>
    <row r="2166" spans="1:1">
      <c r="A2166" s="1645"/>
    </row>
    <row r="2167" spans="1:1">
      <c r="A2167" s="1645"/>
    </row>
    <row r="2168" spans="1:1">
      <c r="A2168" s="1645"/>
    </row>
    <row r="2169" spans="1:1">
      <c r="A2169" s="1645"/>
    </row>
    <row r="2170" spans="1:1">
      <c r="A2170" s="1645"/>
    </row>
    <row r="2171" spans="1:1">
      <c r="A2171" s="1645"/>
    </row>
    <row r="2172" spans="1:1">
      <c r="A2172" s="1645"/>
    </row>
    <row r="2173" spans="1:1">
      <c r="A2173" s="1645"/>
    </row>
    <row r="2174" spans="1:1">
      <c r="A2174" s="1645"/>
    </row>
    <row r="2175" spans="1:1">
      <c r="A2175" s="1645"/>
    </row>
    <row r="2176" spans="1:1">
      <c r="A2176" s="1645"/>
    </row>
    <row r="2177" spans="1:1">
      <c r="A2177" s="1645"/>
    </row>
    <row r="2178" spans="1:1">
      <c r="A2178" s="1645"/>
    </row>
    <row r="2179" spans="1:1">
      <c r="A2179" s="1645"/>
    </row>
    <row r="2180" spans="1:1">
      <c r="A2180" s="1645"/>
    </row>
    <row r="2181" spans="1:1">
      <c r="A2181" s="1645"/>
    </row>
    <row r="2182" spans="1:1">
      <c r="A2182" s="1645"/>
    </row>
    <row r="2183" spans="1:1">
      <c r="A2183" s="1645"/>
    </row>
    <row r="2184" spans="1:1">
      <c r="A2184" s="1645"/>
    </row>
    <row r="2185" spans="1:1">
      <c r="A2185" s="1645"/>
    </row>
    <row r="2186" spans="1:1">
      <c r="A2186" s="1645"/>
    </row>
    <row r="2187" spans="1:1">
      <c r="A2187" s="1645"/>
    </row>
    <row r="2188" spans="1:1">
      <c r="A2188" s="1645"/>
    </row>
    <row r="2189" spans="1:1">
      <c r="A2189" s="1645"/>
    </row>
    <row r="2190" spans="1:1">
      <c r="A2190" s="1645"/>
    </row>
    <row r="2191" spans="1:1">
      <c r="A2191" s="1645"/>
    </row>
    <row r="2192" spans="1:1">
      <c r="A2192" s="1645"/>
    </row>
    <row r="2193" spans="1:1">
      <c r="A2193" s="1645"/>
    </row>
    <row r="2194" spans="1:1">
      <c r="A2194" s="1645"/>
    </row>
    <row r="2195" spans="1:1">
      <c r="A2195" s="1645"/>
    </row>
    <row r="2196" spans="1:1">
      <c r="A2196" s="1645"/>
    </row>
    <row r="2197" spans="1:1">
      <c r="A2197" s="1645"/>
    </row>
    <row r="2198" spans="1:1">
      <c r="A2198" s="1645"/>
    </row>
    <row r="2199" spans="1:1">
      <c r="A2199" s="1645"/>
    </row>
    <row r="2200" spans="1:1">
      <c r="A2200" s="1645"/>
    </row>
    <row r="2201" spans="1:1">
      <c r="A2201" s="1645"/>
    </row>
    <row r="2202" spans="1:1">
      <c r="A2202" s="1645"/>
    </row>
    <row r="2203" spans="1:1">
      <c r="A2203" s="1645"/>
    </row>
    <row r="2204" spans="1:1">
      <c r="A2204" s="1645"/>
    </row>
    <row r="2205" spans="1:1">
      <c r="A2205" s="1645"/>
    </row>
    <row r="2206" spans="1:1">
      <c r="A2206" s="1645"/>
    </row>
  </sheetData>
  <sheetProtection algorithmName="SHA-512" hashValue="n6884ACafapmbKdkHCenITgQjJ6WRdKNuNvO7HePaYOIvXDIAaYzdIw189Qa0c0ktyHr2ARu8R/cHIHc4wlKvg==" saltValue="k6otV594ALkZ9C0feRW8iw==" spinCount="100000" sheet="1" objects="1" scenarios="1"/>
  <mergeCells count="1">
    <mergeCell ref="B91:D91"/>
  </mergeCells>
  <printOptions horizontalCentered="1"/>
  <pageMargins left="0.59062499999999996" right="0.47812500000000002" top="0.98425196850393704" bottom="0.86614173228346458" header="0.51181102362204722" footer="0.47244094488188981"/>
  <pageSetup paperSize="9" scale="90" firstPageNumber="2" orientation="portrait" useFirstPageNumber="1" horizontalDpi="4294967293" r:id="rId1"/>
  <headerFooter alignWithMargins="0">
    <oddHeader xml:space="preserve">&amp;L&amp;8PRILAZNA CESTA GROBLJU U CRIKVENICI
TRASA CESTE 
&amp;R&amp;8   TROŠKOVNIK RADOVA
</oddHeader>
    <oddFooter>&amp;C&amp;"Arial CE,Italic"
&amp;R&amp;P</oddFooter>
  </headerFooter>
  <rowBreaks count="7" manualBreakCount="7">
    <brk id="21" max="5" man="1"/>
    <brk id="32" max="5" man="1"/>
    <brk id="38" max="5" man="1"/>
    <brk id="60" max="5" man="1"/>
    <brk id="73" max="5" man="1"/>
    <brk id="82" max="5" man="1"/>
    <brk id="85"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0D36-E365-4C93-9865-5D6C0C9DD110}">
  <sheetPr>
    <tabColor rgb="FF92D050"/>
  </sheetPr>
  <dimension ref="A2:E16"/>
  <sheetViews>
    <sheetView view="pageLayout" zoomScaleNormal="100" workbookViewId="0">
      <selection activeCell="B22" sqref="B22"/>
    </sheetView>
  </sheetViews>
  <sheetFormatPr defaultRowHeight="12.75"/>
  <cols>
    <col min="1" max="1" width="8.85546875" customWidth="1"/>
    <col min="2" max="2" width="38.140625" customWidth="1"/>
    <col min="3" max="3" width="18.42578125" customWidth="1"/>
  </cols>
  <sheetData>
    <row r="2" spans="1:5" s="16" customFormat="1" ht="13.5" thickBot="1">
      <c r="A2" s="816" t="s">
        <v>843</v>
      </c>
      <c r="B2" s="817" t="s">
        <v>844</v>
      </c>
      <c r="C2" s="954" t="s">
        <v>431</v>
      </c>
    </row>
    <row r="3" spans="1:5" s="1" customFormat="1">
      <c r="A3" s="671"/>
      <c r="B3" s="576"/>
      <c r="C3" s="576"/>
    </row>
    <row r="4" spans="1:5">
      <c r="A4" s="950"/>
      <c r="B4" s="984" t="s">
        <v>432</v>
      </c>
      <c r="C4" s="779"/>
    </row>
    <row r="5" spans="1:5">
      <c r="A5" s="980"/>
      <c r="B5" s="986"/>
      <c r="C5" s="986"/>
      <c r="E5" s="177"/>
    </row>
    <row r="6" spans="1:5">
      <c r="A6" s="982" t="s">
        <v>753</v>
      </c>
      <c r="B6" s="1649" t="s">
        <v>1751</v>
      </c>
      <c r="C6" s="1740">
        <f>+'REKAPITULACIJA GROBNA POLJA'!F9</f>
        <v>0</v>
      </c>
      <c r="E6" s="369"/>
    </row>
    <row r="7" spans="1:5">
      <c r="A7" s="980" t="s">
        <v>754</v>
      </c>
      <c r="B7" s="1650" t="s">
        <v>1752</v>
      </c>
      <c r="C7" s="1738">
        <f>+'Projekt okolisa SREDIŠNJI TRG'!F310</f>
        <v>0</v>
      </c>
      <c r="E7" s="369"/>
    </row>
    <row r="8" spans="1:5">
      <c r="A8" s="980" t="s">
        <v>424</v>
      </c>
      <c r="B8" s="1650" t="s">
        <v>1753</v>
      </c>
      <c r="C8" s="1738">
        <f>+'REKAPITULACIJA MRTVAČNICA'!F12</f>
        <v>0</v>
      </c>
      <c r="E8" s="369"/>
    </row>
    <row r="9" spans="1:5">
      <c r="A9" s="983" t="s">
        <v>425</v>
      </c>
      <c r="B9" s="1651" t="s">
        <v>1754</v>
      </c>
      <c r="C9" s="1818">
        <f>+'Prilazna cesta'!E96</f>
        <v>0</v>
      </c>
      <c r="E9" s="369"/>
    </row>
    <row r="10" spans="1:5">
      <c r="A10" s="980"/>
      <c r="B10" s="981"/>
      <c r="C10" s="1738"/>
    </row>
    <row r="11" spans="1:5">
      <c r="A11" s="400"/>
      <c r="B11" s="430"/>
      <c r="C11" s="1736"/>
    </row>
    <row r="12" spans="1:5">
      <c r="A12" s="952"/>
      <c r="B12" s="985" t="s">
        <v>851</v>
      </c>
      <c r="C12" s="1750">
        <f>SUM(C6:C9)</f>
        <v>0</v>
      </c>
    </row>
    <row r="13" spans="1:5">
      <c r="A13" s="470"/>
      <c r="B13" s="472"/>
      <c r="C13" s="1751"/>
    </row>
    <row r="14" spans="1:5">
      <c r="A14" s="470"/>
      <c r="B14" s="884" t="s">
        <v>428</v>
      </c>
      <c r="C14" s="1751">
        <f>0.25*C12</f>
        <v>0</v>
      </c>
    </row>
    <row r="15" spans="1:5">
      <c r="A15" s="470"/>
      <c r="B15" s="472"/>
      <c r="C15" s="1751"/>
    </row>
    <row r="16" spans="1:5">
      <c r="A16" s="475"/>
      <c r="B16" s="886" t="s">
        <v>427</v>
      </c>
      <c r="C16" s="1752">
        <f>SUM(C12,C14)</f>
        <v>0</v>
      </c>
    </row>
  </sheetData>
  <sheetProtection algorithmName="SHA-512" hashValue="5IvrZ41lDUwwgie2EZ+7x1Lge3DDi4wGIA9k+iLLT3Zv4IP+GJFEc8vtklsxKUK3fk+xrpd78NhoOTlngcMQeA==" saltValue="4YyuwsDziq1uM3l8zg2FiQ==" spinCount="100000" sheet="1" objects="1" scenarios="1"/>
  <pageMargins left="0.7" right="0.7" top="0.75" bottom="0.75" header="0.3" footer="0.3"/>
  <pageSetup paperSize="9" orientation="portrait" r:id="rId1"/>
  <headerFooter>
    <oddHeader>&amp;L&amp;"Arial,Bold"Izgradnja groblja Zoričići - Crikvenica&amp;R&amp;"Arial,Bold"TROŠKOVNIK  - REKAPITULACIJA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262E-128E-4120-8B00-09454074A0A0}">
  <sheetPr>
    <tabColor rgb="FF00B050"/>
  </sheetPr>
  <dimension ref="A1:G284"/>
  <sheetViews>
    <sheetView view="pageLayout" topLeftCell="A11" zoomScaleNormal="100" zoomScaleSheetLayoutView="100" workbookViewId="0">
      <selection activeCell="E18" sqref="E18"/>
    </sheetView>
  </sheetViews>
  <sheetFormatPr defaultRowHeight="12.75"/>
  <cols>
    <col min="1" max="1" width="6.42578125" style="1433" customWidth="1"/>
    <col min="2" max="2" width="40.85546875" style="1437" customWidth="1"/>
    <col min="3" max="3" width="8.42578125" style="1494" customWidth="1"/>
    <col min="4" max="4" width="8.28515625" style="1494" customWidth="1"/>
    <col min="5" max="5" width="11.140625" style="1177" customWidth="1"/>
    <col min="6" max="6" width="12.5703125" style="1687" customWidth="1"/>
    <col min="7" max="16384" width="9.140625" style="1177"/>
  </cols>
  <sheetData>
    <row r="1" spans="1:6" s="1402" customFormat="1" ht="23.25" thickBot="1">
      <c r="A1" s="1400" t="s">
        <v>1526</v>
      </c>
      <c r="B1" s="1401" t="s">
        <v>1527</v>
      </c>
      <c r="C1" s="1401" t="s">
        <v>866</v>
      </c>
      <c r="D1" s="1401" t="s">
        <v>845</v>
      </c>
      <c r="E1" s="1401" t="s">
        <v>430</v>
      </c>
      <c r="F1" s="1280" t="s">
        <v>431</v>
      </c>
    </row>
    <row r="2" spans="1:6">
      <c r="A2" s="1403" t="s">
        <v>331</v>
      </c>
      <c r="B2" s="1404" t="s">
        <v>332</v>
      </c>
      <c r="C2" s="1404" t="s">
        <v>333</v>
      </c>
      <c r="D2" s="1404" t="s">
        <v>334</v>
      </c>
      <c r="E2" s="1404">
        <v>5</v>
      </c>
      <c r="F2" s="1283" t="s">
        <v>1528</v>
      </c>
    </row>
    <row r="3" spans="1:6">
      <c r="A3" s="1405"/>
      <c r="B3" s="1293"/>
      <c r="C3" s="1293"/>
      <c r="D3" s="1293"/>
      <c r="E3" s="1293"/>
      <c r="F3" s="1676"/>
    </row>
    <row r="4" spans="1:6" s="1190" customFormat="1">
      <c r="A4" s="1406" t="s">
        <v>424</v>
      </c>
      <c r="B4" s="1407" t="s">
        <v>1650</v>
      </c>
      <c r="C4" s="1408"/>
      <c r="D4" s="1409"/>
      <c r="E4" s="1410"/>
      <c r="F4" s="1411"/>
    </row>
    <row r="5" spans="1:6" s="1190" customFormat="1">
      <c r="A5" s="1412"/>
      <c r="B5" s="1385"/>
      <c r="C5" s="1386"/>
      <c r="D5" s="1387"/>
      <c r="E5" s="1388"/>
      <c r="F5" s="1389"/>
    </row>
    <row r="6" spans="1:6" ht="158.25" customHeight="1">
      <c r="A6" s="1413" t="s">
        <v>331</v>
      </c>
      <c r="B6" s="1414" t="s">
        <v>1763</v>
      </c>
      <c r="C6" s="1415" t="s">
        <v>1390</v>
      </c>
      <c r="D6" s="1416">
        <v>30</v>
      </c>
      <c r="E6" s="1707"/>
      <c r="F6" s="1671">
        <f>+D6*E6</f>
        <v>0</v>
      </c>
    </row>
    <row r="7" spans="1:6" ht="171.75" customHeight="1">
      <c r="A7" s="1417" t="s">
        <v>332</v>
      </c>
      <c r="B7" s="1418" t="s">
        <v>1651</v>
      </c>
      <c r="C7" s="1419" t="s">
        <v>1383</v>
      </c>
      <c r="D7" s="1420">
        <v>150</v>
      </c>
      <c r="E7" s="1708"/>
      <c r="F7" s="1672">
        <f>+D7*E7</f>
        <v>0</v>
      </c>
    </row>
    <row r="8" spans="1:6" ht="94.5" customHeight="1">
      <c r="A8" s="1421"/>
      <c r="B8" s="1422" t="s">
        <v>1652</v>
      </c>
      <c r="C8" s="1423" t="s">
        <v>1383</v>
      </c>
      <c r="D8" s="1424">
        <v>270</v>
      </c>
      <c r="E8" s="1709"/>
      <c r="F8" s="1673">
        <f t="shared" ref="F8:F26" si="0">+D8*E8</f>
        <v>0</v>
      </c>
    </row>
    <row r="9" spans="1:6" ht="132.75" customHeight="1">
      <c r="A9" s="1413" t="s">
        <v>333</v>
      </c>
      <c r="B9" s="1425" t="s">
        <v>1765</v>
      </c>
      <c r="C9" s="1423" t="s">
        <v>1393</v>
      </c>
      <c r="D9" s="1426">
        <v>90</v>
      </c>
      <c r="E9" s="1707"/>
      <c r="F9" s="1671">
        <f t="shared" si="0"/>
        <v>0</v>
      </c>
    </row>
    <row r="10" spans="1:6" ht="103.5">
      <c r="A10" s="1421" t="s">
        <v>334</v>
      </c>
      <c r="B10" s="1425" t="s">
        <v>1764</v>
      </c>
      <c r="C10" s="1423" t="s">
        <v>1383</v>
      </c>
      <c r="D10" s="1426">
        <v>450</v>
      </c>
      <c r="E10" s="1707"/>
      <c r="F10" s="1671">
        <f t="shared" si="0"/>
        <v>0</v>
      </c>
    </row>
    <row r="11" spans="1:6" ht="51">
      <c r="A11" s="1427" t="s">
        <v>335</v>
      </c>
      <c r="B11" s="1428" t="s">
        <v>1653</v>
      </c>
      <c r="C11" s="1419" t="s">
        <v>650</v>
      </c>
      <c r="D11" s="1429">
        <v>19</v>
      </c>
      <c r="E11" s="1708"/>
      <c r="F11" s="1672">
        <f t="shared" si="0"/>
        <v>0</v>
      </c>
    </row>
    <row r="12" spans="1:6" ht="25.5">
      <c r="A12" s="1421"/>
      <c r="B12" s="1430" t="s">
        <v>1654</v>
      </c>
      <c r="C12" s="1431" t="s">
        <v>650</v>
      </c>
      <c r="D12" s="1432">
        <v>7</v>
      </c>
      <c r="E12" s="1710"/>
      <c r="F12" s="1674">
        <f t="shared" si="0"/>
        <v>0</v>
      </c>
    </row>
    <row r="13" spans="1:6" ht="25.5">
      <c r="A13" s="1421"/>
      <c r="B13" s="1430" t="s">
        <v>1655</v>
      </c>
      <c r="C13" s="1431" t="s">
        <v>650</v>
      </c>
      <c r="D13" s="1432">
        <v>37</v>
      </c>
      <c r="E13" s="1710"/>
      <c r="F13" s="1674">
        <f t="shared" si="0"/>
        <v>0</v>
      </c>
    </row>
    <row r="14" spans="1:6" ht="25.5">
      <c r="A14" s="1421"/>
      <c r="B14" s="1430" t="s">
        <v>1656</v>
      </c>
      <c r="C14" s="1431" t="s">
        <v>650</v>
      </c>
      <c r="D14" s="1432">
        <v>23</v>
      </c>
      <c r="E14" s="1710"/>
      <c r="F14" s="1674">
        <f t="shared" si="0"/>
        <v>0</v>
      </c>
    </row>
    <row r="15" spans="1:6" ht="25.5">
      <c r="A15" s="1421"/>
      <c r="B15" s="1430" t="s">
        <v>1657</v>
      </c>
      <c r="C15" s="1431" t="s">
        <v>650</v>
      </c>
      <c r="D15" s="1432">
        <v>40</v>
      </c>
      <c r="E15" s="1710"/>
      <c r="F15" s="1674">
        <f t="shared" si="0"/>
        <v>0</v>
      </c>
    </row>
    <row r="16" spans="1:6" ht="30" customHeight="1">
      <c r="A16" s="1421"/>
      <c r="B16" s="1430" t="s">
        <v>1658</v>
      </c>
      <c r="C16" s="1431" t="s">
        <v>650</v>
      </c>
      <c r="D16" s="1432">
        <v>51</v>
      </c>
      <c r="E16" s="1710"/>
      <c r="F16" s="1674">
        <f t="shared" si="0"/>
        <v>0</v>
      </c>
    </row>
    <row r="17" spans="1:7" ht="25.5">
      <c r="B17" s="1434" t="s">
        <v>1659</v>
      </c>
      <c r="C17" s="1435" t="s">
        <v>650</v>
      </c>
      <c r="D17" s="1436">
        <v>50</v>
      </c>
      <c r="E17" s="1709"/>
      <c r="F17" s="1673">
        <f t="shared" si="0"/>
        <v>0</v>
      </c>
    </row>
    <row r="18" spans="1:7" ht="89.25">
      <c r="A18" s="1438" t="s">
        <v>336</v>
      </c>
      <c r="B18" s="1439" t="s">
        <v>1766</v>
      </c>
      <c r="C18" s="1440" t="s">
        <v>676</v>
      </c>
      <c r="D18" s="1441">
        <v>1000</v>
      </c>
      <c r="E18" s="1707"/>
      <c r="F18" s="1671">
        <f t="shared" si="0"/>
        <v>0</v>
      </c>
      <c r="G18" s="1176"/>
    </row>
    <row r="19" spans="1:7" ht="89.25">
      <c r="A19" s="1442" t="s">
        <v>260</v>
      </c>
      <c r="B19" s="1443" t="s">
        <v>1660</v>
      </c>
      <c r="C19" s="1435"/>
      <c r="D19" s="1444"/>
      <c r="E19" s="1708"/>
      <c r="F19" s="1672">
        <f t="shared" si="0"/>
        <v>0</v>
      </c>
      <c r="G19" s="1176"/>
    </row>
    <row r="20" spans="1:7">
      <c r="A20" s="1442"/>
      <c r="B20" s="1446" t="s">
        <v>1661</v>
      </c>
      <c r="C20" s="1431" t="s">
        <v>650</v>
      </c>
      <c r="D20" s="1444">
        <v>60</v>
      </c>
      <c r="E20" s="1710"/>
      <c r="F20" s="1674">
        <f t="shared" si="0"/>
        <v>0</v>
      </c>
      <c r="G20" s="1176"/>
    </row>
    <row r="21" spans="1:7">
      <c r="A21" s="1442"/>
      <c r="B21" s="1446" t="s">
        <v>1662</v>
      </c>
      <c r="C21" s="1431" t="s">
        <v>650</v>
      </c>
      <c r="D21" s="1444">
        <v>111</v>
      </c>
      <c r="E21" s="1710"/>
      <c r="F21" s="1674">
        <f t="shared" si="0"/>
        <v>0</v>
      </c>
      <c r="G21" s="1176"/>
    </row>
    <row r="22" spans="1:7" s="1451" customFormat="1">
      <c r="A22" s="1447"/>
      <c r="B22" s="1448" t="s">
        <v>1663</v>
      </c>
      <c r="C22" s="1423" t="s">
        <v>650</v>
      </c>
      <c r="D22" s="1449">
        <v>195</v>
      </c>
      <c r="E22" s="1709"/>
      <c r="F22" s="1673">
        <f t="shared" si="0"/>
        <v>0</v>
      </c>
      <c r="G22" s="1450"/>
    </row>
    <row r="23" spans="1:7" ht="76.5">
      <c r="A23" s="1442" t="s">
        <v>261</v>
      </c>
      <c r="B23" s="1446" t="s">
        <v>1664</v>
      </c>
      <c r="C23" s="1435" t="s">
        <v>650</v>
      </c>
      <c r="D23" s="1452">
        <v>180</v>
      </c>
      <c r="E23" s="1708"/>
      <c r="F23" s="1672">
        <f t="shared" si="0"/>
        <v>0</v>
      </c>
      <c r="G23" s="1176"/>
    </row>
    <row r="24" spans="1:7" ht="154.5">
      <c r="A24" s="1454" t="s">
        <v>440</v>
      </c>
      <c r="B24" s="1446" t="s">
        <v>1665</v>
      </c>
      <c r="C24" s="1455" t="s">
        <v>1383</v>
      </c>
      <c r="D24" s="1444">
        <v>240</v>
      </c>
      <c r="E24" s="1710"/>
      <c r="F24" s="1674">
        <f t="shared" si="0"/>
        <v>0</v>
      </c>
      <c r="G24" s="1176"/>
    </row>
    <row r="25" spans="1:7" ht="90.75">
      <c r="A25" s="1454" t="s">
        <v>441</v>
      </c>
      <c r="B25" s="1446" t="s">
        <v>1666</v>
      </c>
      <c r="C25" s="1455" t="s">
        <v>1383</v>
      </c>
      <c r="D25" s="1444">
        <v>72</v>
      </c>
      <c r="E25" s="1710"/>
      <c r="F25" s="1674">
        <f t="shared" si="0"/>
        <v>0</v>
      </c>
      <c r="G25" s="1176"/>
    </row>
    <row r="26" spans="1:7" ht="63.75">
      <c r="A26" s="1456" t="s">
        <v>442</v>
      </c>
      <c r="B26" s="1448" t="s">
        <v>1667</v>
      </c>
      <c r="C26" s="1457" t="s">
        <v>676</v>
      </c>
      <c r="D26" s="1449">
        <v>1</v>
      </c>
      <c r="E26" s="1709"/>
      <c r="F26" s="1673">
        <f t="shared" si="0"/>
        <v>0</v>
      </c>
      <c r="G26" s="1176"/>
    </row>
    <row r="27" spans="1:7">
      <c r="A27" s="1442"/>
      <c r="B27" s="1446"/>
      <c r="C27" s="1455"/>
      <c r="D27" s="1458"/>
      <c r="E27" s="1445"/>
      <c r="F27" s="1677"/>
      <c r="G27" s="1176"/>
    </row>
    <row r="28" spans="1:7" ht="16.5" customHeight="1">
      <c r="A28" s="1442"/>
      <c r="B28" s="1443" t="s">
        <v>1524</v>
      </c>
      <c r="C28" s="1455"/>
      <c r="D28" s="1458"/>
      <c r="E28" s="1445"/>
      <c r="F28" s="1678">
        <f>SUM(F6:F26)</f>
        <v>0</v>
      </c>
    </row>
    <row r="29" spans="1:7">
      <c r="A29" s="1459"/>
      <c r="B29" s="1453"/>
      <c r="C29" s="1460"/>
      <c r="D29" s="1460"/>
      <c r="E29" s="1459"/>
      <c r="F29" s="1679"/>
      <c r="G29" s="1176"/>
    </row>
    <row r="30" spans="1:7" ht="25.5">
      <c r="A30" s="1406" t="s">
        <v>424</v>
      </c>
      <c r="B30" s="1461" t="s">
        <v>1668</v>
      </c>
      <c r="C30" s="1462"/>
      <c r="D30" s="1463"/>
      <c r="E30" s="1464"/>
      <c r="F30" s="1680"/>
    </row>
    <row r="31" spans="1:7">
      <c r="A31" s="1465"/>
      <c r="C31" s="1466"/>
      <c r="D31" s="1466"/>
      <c r="E31" s="1467"/>
      <c r="F31" s="1681"/>
    </row>
    <row r="32" spans="1:7">
      <c r="A32" s="1417"/>
      <c r="B32" s="1468" t="s">
        <v>1669</v>
      </c>
      <c r="C32" s="1469"/>
      <c r="D32" s="1469"/>
      <c r="E32" s="1470"/>
      <c r="F32" s="1682">
        <f>F28</f>
        <v>0</v>
      </c>
    </row>
    <row r="33" spans="1:7">
      <c r="A33" s="1471"/>
      <c r="B33" s="1468"/>
      <c r="C33" s="1469"/>
      <c r="D33" s="1469"/>
      <c r="E33" s="1470"/>
      <c r="F33" s="1683"/>
    </row>
    <row r="34" spans="1:7" s="1190" customFormat="1">
      <c r="A34" s="1472" t="s">
        <v>424</v>
      </c>
      <c r="B34" s="1473" t="s">
        <v>1670</v>
      </c>
      <c r="C34" s="1474"/>
      <c r="D34" s="1475"/>
      <c r="E34" s="1476"/>
      <c r="F34" s="1690">
        <f>SUM(F32:F32)</f>
        <v>0</v>
      </c>
    </row>
    <row r="35" spans="1:7" s="1190" customFormat="1">
      <c r="A35" s="1477"/>
      <c r="B35" s="1478"/>
      <c r="C35" s="1479"/>
      <c r="D35" s="1480"/>
      <c r="E35" s="1479"/>
      <c r="F35" s="1675"/>
    </row>
    <row r="36" spans="1:7" s="1190" customFormat="1">
      <c r="A36" s="1477"/>
      <c r="B36" s="1481" t="s">
        <v>428</v>
      </c>
      <c r="C36" s="1479"/>
      <c r="D36" s="1480"/>
      <c r="E36" s="1479"/>
      <c r="F36" s="1689">
        <f>0.25*F34</f>
        <v>0</v>
      </c>
    </row>
    <row r="37" spans="1:7" s="1190" customFormat="1">
      <c r="A37" s="1477"/>
      <c r="B37" s="1478"/>
      <c r="C37" s="1479"/>
      <c r="D37" s="1480"/>
      <c r="E37" s="1479"/>
      <c r="F37" s="1675"/>
    </row>
    <row r="38" spans="1:7" s="1190" customFormat="1">
      <c r="A38" s="1482"/>
      <c r="B38" s="1483" t="s">
        <v>427</v>
      </c>
      <c r="C38" s="1484"/>
      <c r="D38" s="1485"/>
      <c r="E38" s="1484"/>
      <c r="F38" s="1688">
        <f>1.25*F34</f>
        <v>0</v>
      </c>
    </row>
    <row r="39" spans="1:7">
      <c r="A39" s="1459"/>
      <c r="B39" s="1453"/>
      <c r="C39" s="1460"/>
      <c r="D39" s="1460"/>
      <c r="E39" s="1459"/>
      <c r="F39" s="1684"/>
      <c r="G39" s="1176"/>
    </row>
    <row r="40" spans="1:7">
      <c r="A40" s="1459"/>
      <c r="B40" s="1453"/>
      <c r="C40" s="1460"/>
      <c r="D40" s="1460"/>
      <c r="E40" s="1459"/>
      <c r="F40" s="1684"/>
      <c r="G40" s="1176"/>
    </row>
    <row r="41" spans="1:7">
      <c r="A41" s="1459"/>
      <c r="B41" s="1453"/>
      <c r="C41" s="1460"/>
      <c r="D41" s="1460"/>
      <c r="E41" s="1459"/>
      <c r="F41" s="1684"/>
      <c r="G41" s="1176"/>
    </row>
    <row r="42" spans="1:7">
      <c r="A42" s="1459"/>
      <c r="B42" s="1453"/>
      <c r="C42" s="1460"/>
      <c r="D42" s="1460"/>
      <c r="E42" s="1459"/>
      <c r="F42" s="1684"/>
      <c r="G42" s="1176"/>
    </row>
    <row r="43" spans="1:7">
      <c r="A43" s="1459"/>
      <c r="B43" s="1453"/>
      <c r="C43" s="1460"/>
      <c r="D43" s="1460"/>
      <c r="E43" s="1459"/>
      <c r="F43" s="1684"/>
      <c r="G43" s="1176"/>
    </row>
    <row r="44" spans="1:7">
      <c r="A44" s="1459"/>
      <c r="B44" s="1453"/>
      <c r="C44" s="1460"/>
      <c r="D44" s="1460"/>
      <c r="E44" s="1459"/>
      <c r="F44" s="1684"/>
      <c r="G44" s="1176"/>
    </row>
    <row r="45" spans="1:7">
      <c r="A45" s="1459"/>
      <c r="B45" s="1453"/>
      <c r="C45" s="1460"/>
      <c r="D45" s="1460"/>
      <c r="E45" s="1459"/>
      <c r="F45" s="1684"/>
      <c r="G45" s="1176"/>
    </row>
    <row r="46" spans="1:7" s="1451" customFormat="1">
      <c r="A46" s="1459"/>
      <c r="B46" s="1453"/>
      <c r="C46" s="1460"/>
      <c r="D46" s="1460"/>
      <c r="E46" s="1459"/>
      <c r="F46" s="1684"/>
      <c r="G46" s="1450"/>
    </row>
    <row r="47" spans="1:7">
      <c r="A47" s="1459"/>
      <c r="B47" s="1453"/>
      <c r="C47" s="1460"/>
      <c r="D47" s="1460"/>
      <c r="E47" s="1459"/>
      <c r="F47" s="1684"/>
      <c r="G47" s="1176"/>
    </row>
    <row r="48" spans="1:7">
      <c r="A48" s="1459"/>
      <c r="B48" s="1453"/>
      <c r="C48" s="1460"/>
      <c r="D48" s="1460"/>
      <c r="E48" s="1459"/>
      <c r="F48" s="1684"/>
      <c r="G48" s="1176"/>
    </row>
    <row r="49" spans="1:7">
      <c r="A49" s="1459"/>
      <c r="B49" s="1453"/>
      <c r="C49" s="1460"/>
      <c r="D49" s="1460"/>
      <c r="E49" s="1459"/>
      <c r="F49" s="1684"/>
      <c r="G49" s="1176"/>
    </row>
    <row r="50" spans="1:7">
      <c r="A50" s="1459"/>
      <c r="B50" s="1453"/>
      <c r="C50" s="1460"/>
      <c r="D50" s="1460"/>
      <c r="E50" s="1459"/>
      <c r="F50" s="1684"/>
      <c r="G50" s="1176"/>
    </row>
    <row r="51" spans="1:7" s="1451" customFormat="1">
      <c r="A51" s="1459"/>
      <c r="B51" s="1453"/>
      <c r="C51" s="1460"/>
      <c r="D51" s="1460"/>
      <c r="E51" s="1459"/>
      <c r="F51" s="1684"/>
      <c r="G51" s="1450"/>
    </row>
    <row r="52" spans="1:7">
      <c r="A52" s="1459"/>
      <c r="B52" s="1453"/>
      <c r="C52" s="1460"/>
      <c r="D52" s="1460"/>
      <c r="E52" s="1459"/>
      <c r="F52" s="1684"/>
      <c r="G52" s="1176"/>
    </row>
    <row r="53" spans="1:7">
      <c r="A53" s="1459"/>
      <c r="B53" s="1453"/>
      <c r="C53" s="1460"/>
      <c r="D53" s="1460"/>
      <c r="E53" s="1459"/>
      <c r="F53" s="1684"/>
      <c r="G53" s="1176"/>
    </row>
    <row r="54" spans="1:7">
      <c r="A54" s="1459"/>
      <c r="B54" s="1453"/>
      <c r="C54" s="1460"/>
      <c r="D54" s="1460"/>
      <c r="E54" s="1459"/>
      <c r="F54" s="1684"/>
      <c r="G54" s="1176"/>
    </row>
    <row r="55" spans="1:7">
      <c r="A55" s="1459"/>
      <c r="B55" s="1453"/>
      <c r="C55" s="1460"/>
      <c r="D55" s="1460"/>
      <c r="E55" s="1459"/>
      <c r="F55" s="1684"/>
      <c r="G55" s="1176"/>
    </row>
    <row r="56" spans="1:7">
      <c r="A56" s="1459"/>
      <c r="B56" s="1453"/>
      <c r="C56" s="1460"/>
      <c r="D56" s="1460"/>
      <c r="E56" s="1459"/>
      <c r="F56" s="1684"/>
      <c r="G56" s="1176"/>
    </row>
    <row r="57" spans="1:7">
      <c r="A57" s="1459"/>
      <c r="B57" s="1453"/>
      <c r="C57" s="1460"/>
      <c r="D57" s="1460"/>
      <c r="E57" s="1459"/>
      <c r="F57" s="1684"/>
      <c r="G57" s="1176"/>
    </row>
    <row r="58" spans="1:7">
      <c r="A58" s="1459"/>
      <c r="B58" s="1453"/>
      <c r="C58" s="1460"/>
      <c r="D58" s="1460"/>
      <c r="E58" s="1459"/>
      <c r="F58" s="1684"/>
      <c r="G58" s="1176"/>
    </row>
    <row r="59" spans="1:7">
      <c r="A59" s="1459"/>
      <c r="B59" s="1453"/>
      <c r="C59" s="1460"/>
      <c r="D59" s="1460"/>
      <c r="E59" s="1459"/>
      <c r="F59" s="1684"/>
      <c r="G59" s="1176"/>
    </row>
    <row r="60" spans="1:7">
      <c r="A60" s="1459"/>
      <c r="B60" s="1453"/>
      <c r="C60" s="1460"/>
      <c r="D60" s="1460"/>
      <c r="E60" s="1459"/>
      <c r="F60" s="1684"/>
      <c r="G60" s="1176"/>
    </row>
    <row r="61" spans="1:7">
      <c r="A61" s="1459"/>
      <c r="B61" s="1453"/>
      <c r="C61" s="1460"/>
      <c r="D61" s="1460"/>
      <c r="E61" s="1459"/>
      <c r="F61" s="1684"/>
      <c r="G61" s="1176"/>
    </row>
    <row r="62" spans="1:7">
      <c r="A62" s="1459"/>
      <c r="B62" s="1453"/>
      <c r="C62" s="1460"/>
      <c r="D62" s="1460"/>
      <c r="E62" s="1459"/>
      <c r="F62" s="1684"/>
      <c r="G62" s="1176"/>
    </row>
    <row r="63" spans="1:7">
      <c r="A63" s="1459"/>
      <c r="B63" s="1453"/>
      <c r="C63" s="1460"/>
      <c r="D63" s="1460"/>
      <c r="E63" s="1459"/>
      <c r="F63" s="1684"/>
      <c r="G63" s="1176"/>
    </row>
    <row r="64" spans="1:7">
      <c r="A64" s="1459"/>
      <c r="B64" s="1453"/>
      <c r="C64" s="1460"/>
      <c r="D64" s="1460"/>
      <c r="E64" s="1459"/>
      <c r="F64" s="1684"/>
      <c r="G64" s="1176"/>
    </row>
    <row r="65" spans="1:7" s="1451" customFormat="1">
      <c r="A65" s="1459"/>
      <c r="B65" s="1453"/>
      <c r="C65" s="1460"/>
      <c r="D65" s="1460"/>
      <c r="E65" s="1459"/>
      <c r="F65" s="1684"/>
      <c r="G65" s="1450"/>
    </row>
    <row r="66" spans="1:7">
      <c r="A66" s="1459"/>
      <c r="B66" s="1453"/>
      <c r="C66" s="1460"/>
      <c r="D66" s="1460"/>
      <c r="E66" s="1459"/>
      <c r="F66" s="1684"/>
      <c r="G66" s="1176"/>
    </row>
    <row r="67" spans="1:7">
      <c r="A67" s="1459"/>
      <c r="B67" s="1453"/>
      <c r="C67" s="1460"/>
      <c r="D67" s="1460"/>
      <c r="E67" s="1459"/>
      <c r="F67" s="1684"/>
      <c r="G67" s="1176"/>
    </row>
    <row r="68" spans="1:7">
      <c r="A68" s="1459"/>
      <c r="B68" s="1453"/>
      <c r="C68" s="1460"/>
      <c r="D68" s="1460"/>
      <c r="E68" s="1459"/>
      <c r="F68" s="1684"/>
      <c r="G68" s="1176"/>
    </row>
    <row r="69" spans="1:7">
      <c r="A69" s="1459"/>
      <c r="B69" s="1453"/>
      <c r="C69" s="1460"/>
      <c r="D69" s="1460"/>
      <c r="E69" s="1459"/>
      <c r="F69" s="1684"/>
      <c r="G69" s="1176"/>
    </row>
    <row r="70" spans="1:7" s="1451" customFormat="1">
      <c r="A70" s="1459"/>
      <c r="B70" s="1453"/>
      <c r="C70" s="1460"/>
      <c r="D70" s="1460"/>
      <c r="E70" s="1459"/>
      <c r="F70" s="1684"/>
      <c r="G70" s="1450"/>
    </row>
    <row r="71" spans="1:7">
      <c r="A71" s="1459"/>
      <c r="B71" s="1453"/>
      <c r="C71" s="1460"/>
      <c r="D71" s="1460"/>
      <c r="E71" s="1459"/>
      <c r="F71" s="1684"/>
      <c r="G71" s="1176"/>
    </row>
    <row r="72" spans="1:7">
      <c r="A72" s="1459"/>
      <c r="B72" s="1453"/>
      <c r="C72" s="1460"/>
      <c r="D72" s="1460"/>
      <c r="E72" s="1459"/>
      <c r="F72" s="1684"/>
      <c r="G72" s="1176"/>
    </row>
    <row r="73" spans="1:7">
      <c r="A73" s="1459"/>
      <c r="B73" s="1453"/>
      <c r="C73" s="1460"/>
      <c r="D73" s="1460"/>
      <c r="E73" s="1459"/>
      <c r="F73" s="1684"/>
      <c r="G73" s="1176"/>
    </row>
    <row r="74" spans="1:7" s="1451" customFormat="1">
      <c r="A74" s="1459"/>
      <c r="B74" s="1453"/>
      <c r="C74" s="1460"/>
      <c r="D74" s="1460"/>
      <c r="E74" s="1459"/>
      <c r="F74" s="1684"/>
      <c r="G74" s="1450"/>
    </row>
    <row r="75" spans="1:7">
      <c r="A75" s="1459"/>
      <c r="B75" s="1453"/>
      <c r="C75" s="1460"/>
      <c r="D75" s="1460"/>
      <c r="E75" s="1459"/>
      <c r="F75" s="1684"/>
      <c r="G75" s="1176"/>
    </row>
    <row r="76" spans="1:7">
      <c r="A76" s="1459"/>
      <c r="B76" s="1453"/>
      <c r="C76" s="1460"/>
      <c r="D76" s="1460"/>
      <c r="E76" s="1459"/>
      <c r="F76" s="1684"/>
      <c r="G76" s="1176"/>
    </row>
    <row r="77" spans="1:7">
      <c r="A77" s="1459"/>
      <c r="B77" s="1453"/>
      <c r="C77" s="1460"/>
      <c r="D77" s="1460"/>
      <c r="E77" s="1459"/>
      <c r="F77" s="1684"/>
      <c r="G77" s="1176"/>
    </row>
    <row r="78" spans="1:7">
      <c r="A78" s="1459"/>
      <c r="B78" s="1453"/>
      <c r="C78" s="1460"/>
      <c r="D78" s="1460"/>
      <c r="E78" s="1459"/>
      <c r="F78" s="1684"/>
      <c r="G78" s="1176"/>
    </row>
    <row r="79" spans="1:7">
      <c r="A79" s="1459"/>
      <c r="B79" s="1453"/>
      <c r="C79" s="1460"/>
      <c r="D79" s="1460"/>
      <c r="E79" s="1459"/>
      <c r="F79" s="1684"/>
      <c r="G79" s="1176"/>
    </row>
    <row r="80" spans="1:7">
      <c r="A80" s="1459"/>
      <c r="B80" s="1453"/>
      <c r="C80" s="1460"/>
      <c r="D80" s="1460"/>
      <c r="E80" s="1459"/>
      <c r="F80" s="1684"/>
      <c r="G80" s="1176"/>
    </row>
    <row r="81" spans="1:7">
      <c r="A81" s="1459"/>
      <c r="B81" s="1453"/>
      <c r="C81" s="1460"/>
      <c r="D81" s="1460"/>
      <c r="E81" s="1459"/>
      <c r="F81" s="1684"/>
      <c r="G81" s="1176"/>
    </row>
    <row r="82" spans="1:7">
      <c r="A82" s="1459"/>
      <c r="B82" s="1453"/>
      <c r="C82" s="1460"/>
      <c r="D82" s="1460"/>
      <c r="E82" s="1459"/>
      <c r="F82" s="1684"/>
      <c r="G82" s="1176"/>
    </row>
    <row r="83" spans="1:7">
      <c r="A83" s="1459"/>
      <c r="B83" s="1453"/>
      <c r="C83" s="1460"/>
      <c r="D83" s="1460"/>
      <c r="E83" s="1459"/>
      <c r="F83" s="1684"/>
      <c r="G83" s="1176"/>
    </row>
    <row r="84" spans="1:7">
      <c r="A84" s="1459"/>
      <c r="B84" s="1453"/>
      <c r="C84" s="1460"/>
      <c r="D84" s="1460"/>
      <c r="E84" s="1459"/>
      <c r="F84" s="1684"/>
      <c r="G84" s="1176"/>
    </row>
    <row r="85" spans="1:7">
      <c r="A85" s="1459"/>
      <c r="B85" s="1453"/>
      <c r="C85" s="1460"/>
      <c r="D85" s="1460"/>
      <c r="E85" s="1459"/>
      <c r="F85" s="1684"/>
      <c r="G85" s="1176"/>
    </row>
    <row r="86" spans="1:7">
      <c r="A86" s="1459"/>
      <c r="B86" s="1453"/>
      <c r="C86" s="1460"/>
      <c r="D86" s="1460"/>
      <c r="E86" s="1459"/>
      <c r="F86" s="1684"/>
      <c r="G86" s="1176"/>
    </row>
    <row r="87" spans="1:7">
      <c r="A87" s="1459"/>
      <c r="B87" s="1453"/>
      <c r="C87" s="1460"/>
      <c r="D87" s="1460"/>
      <c r="E87" s="1459"/>
      <c r="F87" s="1684"/>
      <c r="G87" s="1176"/>
    </row>
    <row r="88" spans="1:7">
      <c r="A88" s="1459"/>
      <c r="B88" s="1453"/>
      <c r="C88" s="1460"/>
      <c r="D88" s="1460"/>
      <c r="E88" s="1459"/>
      <c r="F88" s="1684"/>
      <c r="G88" s="1176"/>
    </row>
    <row r="89" spans="1:7">
      <c r="A89" s="1459"/>
      <c r="B89" s="1453"/>
      <c r="C89" s="1460"/>
      <c r="D89" s="1460"/>
      <c r="E89" s="1459"/>
      <c r="F89" s="1684"/>
      <c r="G89" s="1176"/>
    </row>
    <row r="90" spans="1:7">
      <c r="A90" s="1459"/>
      <c r="B90" s="1453"/>
      <c r="C90" s="1460"/>
      <c r="D90" s="1460"/>
      <c r="E90" s="1459"/>
      <c r="F90" s="1684"/>
      <c r="G90" s="1176"/>
    </row>
    <row r="91" spans="1:7">
      <c r="A91" s="1459"/>
      <c r="B91" s="1453"/>
      <c r="C91" s="1460"/>
      <c r="D91" s="1460"/>
      <c r="E91" s="1459"/>
      <c r="F91" s="1684"/>
      <c r="G91" s="1176"/>
    </row>
    <row r="92" spans="1:7">
      <c r="A92" s="1459"/>
      <c r="B92" s="1453"/>
      <c r="C92" s="1460"/>
      <c r="D92" s="1460"/>
      <c r="E92" s="1459"/>
      <c r="F92" s="1684"/>
      <c r="G92" s="1176"/>
    </row>
    <row r="93" spans="1:7">
      <c r="A93" s="1459"/>
      <c r="B93" s="1453"/>
      <c r="C93" s="1460"/>
      <c r="D93" s="1460"/>
      <c r="E93" s="1459"/>
      <c r="F93" s="1684"/>
      <c r="G93" s="1176"/>
    </row>
    <row r="94" spans="1:7">
      <c r="A94" s="1459"/>
      <c r="B94" s="1453"/>
      <c r="C94" s="1460"/>
      <c r="D94" s="1460"/>
      <c r="E94" s="1459"/>
      <c r="F94" s="1684"/>
      <c r="G94" s="1176"/>
    </row>
    <row r="95" spans="1:7">
      <c r="A95" s="1459"/>
      <c r="B95" s="1453"/>
      <c r="C95" s="1460"/>
      <c r="D95" s="1460"/>
      <c r="E95" s="1459"/>
      <c r="F95" s="1684"/>
      <c r="G95" s="1176"/>
    </row>
    <row r="96" spans="1:7">
      <c r="A96" s="1459"/>
      <c r="B96" s="1453"/>
      <c r="C96" s="1460"/>
      <c r="D96" s="1460"/>
      <c r="E96" s="1459"/>
      <c r="F96" s="1684"/>
      <c r="G96" s="1176"/>
    </row>
    <row r="97" spans="1:7">
      <c r="A97" s="1459"/>
      <c r="B97" s="1453"/>
      <c r="C97" s="1460"/>
      <c r="D97" s="1460"/>
      <c r="E97" s="1459"/>
      <c r="F97" s="1684"/>
      <c r="G97" s="1176"/>
    </row>
    <row r="98" spans="1:7">
      <c r="A98" s="1459"/>
      <c r="B98" s="1453"/>
      <c r="C98" s="1460"/>
      <c r="D98" s="1460"/>
      <c r="E98" s="1459"/>
      <c r="F98" s="1684"/>
      <c r="G98" s="1176"/>
    </row>
    <row r="99" spans="1:7">
      <c r="A99" s="1459"/>
      <c r="B99" s="1453"/>
      <c r="C99" s="1460"/>
      <c r="D99" s="1460"/>
      <c r="E99" s="1459"/>
      <c r="F99" s="1684"/>
      <c r="G99" s="1176"/>
    </row>
    <row r="100" spans="1:7">
      <c r="A100" s="1459"/>
      <c r="B100" s="1453"/>
      <c r="C100" s="1460"/>
      <c r="D100" s="1460"/>
      <c r="E100" s="1459"/>
      <c r="F100" s="1684"/>
      <c r="G100" s="1176"/>
    </row>
    <row r="101" spans="1:7">
      <c r="A101" s="1459"/>
      <c r="B101" s="1453"/>
      <c r="C101" s="1460"/>
      <c r="D101" s="1460"/>
      <c r="E101" s="1459"/>
      <c r="F101" s="1684"/>
      <c r="G101" s="1176"/>
    </row>
    <row r="102" spans="1:7">
      <c r="A102" s="1459"/>
      <c r="B102" s="1453"/>
      <c r="C102" s="1460"/>
      <c r="D102" s="1460"/>
      <c r="E102" s="1459"/>
      <c r="F102" s="1684"/>
      <c r="G102" s="1176"/>
    </row>
    <row r="103" spans="1:7">
      <c r="A103" s="1459"/>
      <c r="B103" s="1453"/>
      <c r="C103" s="1460"/>
      <c r="D103" s="1460"/>
      <c r="E103" s="1459"/>
      <c r="F103" s="1684"/>
      <c r="G103" s="1176"/>
    </row>
    <row r="104" spans="1:7">
      <c r="A104" s="1459"/>
      <c r="B104" s="1453"/>
      <c r="C104" s="1460"/>
      <c r="D104" s="1460"/>
      <c r="E104" s="1459"/>
      <c r="F104" s="1684"/>
      <c r="G104" s="1176"/>
    </row>
    <row r="105" spans="1:7">
      <c r="A105" s="1459"/>
      <c r="B105" s="1453"/>
      <c r="C105" s="1460"/>
      <c r="D105" s="1460"/>
      <c r="E105" s="1459"/>
      <c r="F105" s="1684"/>
      <c r="G105" s="1176"/>
    </row>
    <row r="106" spans="1:7">
      <c r="A106" s="1459"/>
      <c r="B106" s="1453"/>
      <c r="C106" s="1460"/>
      <c r="D106" s="1460"/>
      <c r="E106" s="1459"/>
      <c r="F106" s="1684"/>
      <c r="G106" s="1176"/>
    </row>
    <row r="107" spans="1:7">
      <c r="A107" s="1459"/>
      <c r="B107" s="1453"/>
      <c r="C107" s="1460"/>
      <c r="D107" s="1460"/>
      <c r="E107" s="1459"/>
      <c r="F107" s="1684"/>
      <c r="G107" s="1176"/>
    </row>
    <row r="108" spans="1:7">
      <c r="A108" s="1459"/>
      <c r="B108" s="1453"/>
      <c r="C108" s="1460"/>
      <c r="D108" s="1460"/>
      <c r="E108" s="1459"/>
      <c r="F108" s="1684"/>
      <c r="G108" s="1176"/>
    </row>
    <row r="109" spans="1:7">
      <c r="A109" s="1459"/>
      <c r="B109" s="1453"/>
      <c r="C109" s="1460"/>
      <c r="D109" s="1460"/>
      <c r="E109" s="1459"/>
      <c r="F109" s="1684"/>
      <c r="G109" s="1176"/>
    </row>
    <row r="110" spans="1:7">
      <c r="A110" s="1459"/>
      <c r="B110" s="1453"/>
      <c r="C110" s="1460"/>
      <c r="D110" s="1460"/>
      <c r="E110" s="1459"/>
      <c r="F110" s="1684"/>
      <c r="G110" s="1176"/>
    </row>
    <row r="111" spans="1:7">
      <c r="A111" s="1459"/>
      <c r="B111" s="1453"/>
      <c r="C111" s="1460"/>
      <c r="D111" s="1460"/>
      <c r="E111" s="1459"/>
      <c r="F111" s="1684"/>
      <c r="G111" s="1176"/>
    </row>
    <row r="112" spans="1:7">
      <c r="A112" s="1459"/>
      <c r="B112" s="1453"/>
      <c r="C112" s="1460"/>
      <c r="D112" s="1460"/>
      <c r="E112" s="1459"/>
      <c r="F112" s="1684"/>
      <c r="G112" s="1176"/>
    </row>
    <row r="113" spans="1:7">
      <c r="A113" s="1459"/>
      <c r="B113" s="1453"/>
      <c r="C113" s="1460"/>
      <c r="D113" s="1460"/>
      <c r="E113" s="1459"/>
      <c r="F113" s="1684"/>
      <c r="G113" s="1176"/>
    </row>
    <row r="114" spans="1:7">
      <c r="A114" s="1459"/>
      <c r="B114" s="1453"/>
      <c r="C114" s="1460"/>
      <c r="D114" s="1460"/>
      <c r="E114" s="1459"/>
      <c r="F114" s="1684"/>
      <c r="G114" s="1176"/>
    </row>
    <row r="115" spans="1:7">
      <c r="A115" s="1459"/>
      <c r="B115" s="1453"/>
      <c r="C115" s="1460"/>
      <c r="D115" s="1460"/>
      <c r="E115" s="1459"/>
      <c r="F115" s="1684"/>
      <c r="G115" s="1176"/>
    </row>
    <row r="116" spans="1:7">
      <c r="A116" s="1459"/>
      <c r="B116" s="1453"/>
      <c r="C116" s="1460"/>
      <c r="D116" s="1460"/>
      <c r="E116" s="1459"/>
      <c r="F116" s="1684"/>
      <c r="G116" s="1176"/>
    </row>
    <row r="117" spans="1:7">
      <c r="A117" s="1459"/>
      <c r="B117" s="1453"/>
      <c r="C117" s="1460"/>
      <c r="D117" s="1460"/>
      <c r="E117" s="1459"/>
      <c r="F117" s="1684"/>
      <c r="G117" s="1176"/>
    </row>
    <row r="118" spans="1:7">
      <c r="A118" s="1459"/>
      <c r="B118" s="1453"/>
      <c r="C118" s="1460"/>
      <c r="D118" s="1460"/>
      <c r="E118" s="1459"/>
      <c r="F118" s="1684"/>
      <c r="G118" s="1176"/>
    </row>
    <row r="119" spans="1:7">
      <c r="A119" s="1459"/>
      <c r="B119" s="1453"/>
      <c r="C119" s="1460"/>
      <c r="D119" s="1460"/>
      <c r="E119" s="1459"/>
      <c r="F119" s="1684"/>
      <c r="G119" s="1176"/>
    </row>
    <row r="120" spans="1:7">
      <c r="A120" s="1459"/>
      <c r="B120" s="1453"/>
      <c r="C120" s="1460"/>
      <c r="D120" s="1460"/>
      <c r="E120" s="1459"/>
      <c r="F120" s="1684"/>
      <c r="G120" s="1176"/>
    </row>
    <row r="121" spans="1:7">
      <c r="A121" s="1459"/>
      <c r="B121" s="1453"/>
      <c r="C121" s="1460"/>
      <c r="D121" s="1460"/>
      <c r="E121" s="1459"/>
      <c r="F121" s="1684"/>
      <c r="G121" s="1176"/>
    </row>
    <row r="122" spans="1:7">
      <c r="A122" s="1459"/>
      <c r="B122" s="1453"/>
      <c r="C122" s="1460"/>
      <c r="D122" s="1460"/>
      <c r="E122" s="1459"/>
      <c r="F122" s="1684"/>
      <c r="G122" s="1176"/>
    </row>
    <row r="123" spans="1:7">
      <c r="A123" s="1459"/>
      <c r="B123" s="1453"/>
      <c r="C123" s="1460"/>
      <c r="D123" s="1460"/>
      <c r="E123" s="1459"/>
      <c r="F123" s="1684"/>
      <c r="G123" s="1176"/>
    </row>
    <row r="124" spans="1:7">
      <c r="A124" s="1459"/>
      <c r="B124" s="1453"/>
      <c r="C124" s="1460"/>
      <c r="D124" s="1460"/>
      <c r="E124" s="1459"/>
      <c r="F124" s="1684"/>
      <c r="G124" s="1176"/>
    </row>
    <row r="125" spans="1:7">
      <c r="A125" s="1459"/>
      <c r="B125" s="1453"/>
      <c r="C125" s="1460"/>
      <c r="D125" s="1460"/>
      <c r="E125" s="1459"/>
      <c r="F125" s="1684"/>
      <c r="G125" s="1176"/>
    </row>
    <row r="126" spans="1:7">
      <c r="A126" s="1459"/>
      <c r="B126" s="1453"/>
      <c r="C126" s="1460"/>
      <c r="D126" s="1460"/>
      <c r="E126" s="1459"/>
      <c r="F126" s="1684"/>
      <c r="G126" s="1176"/>
    </row>
    <row r="127" spans="1:7">
      <c r="A127" s="1459"/>
      <c r="B127" s="1453"/>
      <c r="C127" s="1460"/>
      <c r="D127" s="1460"/>
      <c r="E127" s="1459"/>
      <c r="F127" s="1684"/>
      <c r="G127" s="1176"/>
    </row>
    <row r="128" spans="1:7">
      <c r="A128" s="1459"/>
      <c r="B128" s="1453"/>
      <c r="C128" s="1460"/>
      <c r="D128" s="1460"/>
      <c r="E128" s="1459"/>
      <c r="F128" s="1684"/>
      <c r="G128" s="1176"/>
    </row>
    <row r="129" spans="1:7">
      <c r="A129" s="1459"/>
      <c r="B129" s="1453"/>
      <c r="C129" s="1460"/>
      <c r="D129" s="1460"/>
      <c r="E129" s="1459"/>
      <c r="F129" s="1684"/>
      <c r="G129" s="1176"/>
    </row>
    <row r="130" spans="1:7">
      <c r="A130" s="1459"/>
      <c r="B130" s="1453"/>
      <c r="C130" s="1460"/>
      <c r="D130" s="1460"/>
      <c r="E130" s="1459"/>
      <c r="F130" s="1684"/>
      <c r="G130" s="1176"/>
    </row>
    <row r="131" spans="1:7">
      <c r="A131" s="1459"/>
      <c r="B131" s="1453"/>
      <c r="C131" s="1460"/>
      <c r="D131" s="1460"/>
      <c r="E131" s="1459"/>
      <c r="F131" s="1684"/>
      <c r="G131" s="1176"/>
    </row>
    <row r="132" spans="1:7">
      <c r="A132" s="1459"/>
      <c r="B132" s="1453"/>
      <c r="C132" s="1460"/>
      <c r="D132" s="1460"/>
      <c r="E132" s="1459"/>
      <c r="F132" s="1684"/>
      <c r="G132" s="1176"/>
    </row>
    <row r="133" spans="1:7">
      <c r="A133" s="1459"/>
      <c r="B133" s="1453"/>
      <c r="C133" s="1460"/>
      <c r="D133" s="1460"/>
      <c r="E133" s="1459"/>
      <c r="F133" s="1684"/>
      <c r="G133" s="1176"/>
    </row>
    <row r="134" spans="1:7">
      <c r="A134" s="1459"/>
      <c r="B134" s="1453"/>
      <c r="C134" s="1460"/>
      <c r="D134" s="1460"/>
      <c r="E134" s="1459"/>
      <c r="F134" s="1684"/>
      <c r="G134" s="1176"/>
    </row>
    <row r="135" spans="1:7">
      <c r="A135" s="1459"/>
      <c r="B135" s="1453"/>
      <c r="C135" s="1460"/>
      <c r="D135" s="1460"/>
      <c r="E135" s="1459"/>
      <c r="F135" s="1684"/>
      <c r="G135" s="1176"/>
    </row>
    <row r="136" spans="1:7">
      <c r="A136" s="1459"/>
      <c r="B136" s="1453"/>
      <c r="C136" s="1460"/>
      <c r="D136" s="1460"/>
      <c r="E136" s="1459"/>
      <c r="F136" s="1684"/>
      <c r="G136" s="1176"/>
    </row>
    <row r="137" spans="1:7">
      <c r="A137" s="1459"/>
      <c r="B137" s="1453"/>
      <c r="C137" s="1460"/>
      <c r="D137" s="1460"/>
      <c r="E137" s="1459"/>
      <c r="F137" s="1684"/>
      <c r="G137" s="1176"/>
    </row>
    <row r="138" spans="1:7">
      <c r="A138" s="1459"/>
      <c r="B138" s="1453"/>
      <c r="C138" s="1460"/>
      <c r="D138" s="1460"/>
      <c r="E138" s="1459"/>
      <c r="F138" s="1684"/>
      <c r="G138" s="1176"/>
    </row>
    <row r="139" spans="1:7" s="1176" customFormat="1">
      <c r="A139" s="1459"/>
      <c r="B139" s="1453"/>
      <c r="C139" s="1460"/>
      <c r="D139" s="1460"/>
      <c r="E139" s="1459"/>
      <c r="F139" s="1684"/>
    </row>
    <row r="140" spans="1:7" s="1176" customFormat="1">
      <c r="A140" s="1459"/>
      <c r="B140" s="1453"/>
      <c r="C140" s="1460"/>
      <c r="D140" s="1460"/>
      <c r="E140" s="1459"/>
      <c r="F140" s="1684"/>
    </row>
    <row r="141" spans="1:7" s="1176" customFormat="1">
      <c r="A141" s="1459"/>
      <c r="B141" s="1453"/>
      <c r="C141" s="1460"/>
      <c r="D141" s="1460"/>
      <c r="E141" s="1459"/>
      <c r="F141" s="1684"/>
    </row>
    <row r="142" spans="1:7" s="1176" customFormat="1">
      <c r="A142" s="1459"/>
      <c r="B142" s="1453"/>
      <c r="C142" s="1460"/>
      <c r="D142" s="1460"/>
      <c r="E142" s="1459"/>
      <c r="F142" s="1684"/>
    </row>
    <row r="143" spans="1:7" s="1176" customFormat="1">
      <c r="A143" s="1459"/>
      <c r="B143" s="1453"/>
      <c r="C143" s="1460"/>
      <c r="D143" s="1460"/>
      <c r="E143" s="1459"/>
      <c r="F143" s="1684"/>
    </row>
    <row r="144" spans="1:7" s="1176" customFormat="1">
      <c r="A144" s="1459"/>
      <c r="B144" s="1453"/>
      <c r="C144" s="1460"/>
      <c r="D144" s="1460"/>
      <c r="E144" s="1459"/>
      <c r="F144" s="1684"/>
    </row>
    <row r="145" spans="1:7" s="1176" customFormat="1">
      <c r="A145" s="1459"/>
      <c r="B145" s="1453"/>
      <c r="C145" s="1460"/>
      <c r="D145" s="1460"/>
      <c r="E145" s="1459"/>
      <c r="F145" s="1684"/>
    </row>
    <row r="146" spans="1:7" s="1487" customFormat="1">
      <c r="A146" s="1459"/>
      <c r="B146" s="1453"/>
      <c r="C146" s="1460"/>
      <c r="D146" s="1460"/>
      <c r="E146" s="1459"/>
      <c r="F146" s="1684"/>
      <c r="G146" s="1486"/>
    </row>
    <row r="147" spans="1:7" s="1487" customFormat="1">
      <c r="A147" s="1459"/>
      <c r="B147" s="1453"/>
      <c r="C147" s="1460"/>
      <c r="D147" s="1460"/>
      <c r="E147" s="1459"/>
      <c r="F147" s="1684"/>
      <c r="G147" s="1486"/>
    </row>
    <row r="148" spans="1:7" s="1487" customFormat="1">
      <c r="A148" s="1459"/>
      <c r="B148" s="1453"/>
      <c r="C148" s="1460"/>
      <c r="D148" s="1460"/>
      <c r="E148" s="1459"/>
      <c r="F148" s="1684"/>
      <c r="G148" s="1486"/>
    </row>
    <row r="149" spans="1:7" s="1487" customFormat="1">
      <c r="A149" s="1459"/>
      <c r="B149" s="1453"/>
      <c r="C149" s="1460"/>
      <c r="D149" s="1460"/>
      <c r="E149" s="1459"/>
      <c r="F149" s="1684"/>
      <c r="G149" s="1486"/>
    </row>
    <row r="150" spans="1:7">
      <c r="A150" s="1459"/>
      <c r="B150" s="1453"/>
      <c r="C150" s="1460"/>
      <c r="D150" s="1460"/>
      <c r="E150" s="1459"/>
      <c r="F150" s="1684"/>
      <c r="G150" s="1176"/>
    </row>
    <row r="151" spans="1:7">
      <c r="A151" s="1459"/>
      <c r="B151" s="1453"/>
      <c r="C151" s="1460"/>
      <c r="D151" s="1460"/>
      <c r="E151" s="1459"/>
      <c r="F151" s="1684"/>
      <c r="G151" s="1176"/>
    </row>
    <row r="152" spans="1:7">
      <c r="A152" s="1459"/>
      <c r="B152" s="1453"/>
      <c r="C152" s="1460"/>
      <c r="D152" s="1460"/>
      <c r="E152" s="1459"/>
      <c r="F152" s="1684"/>
      <c r="G152" s="1176"/>
    </row>
    <row r="153" spans="1:7">
      <c r="A153" s="1459"/>
      <c r="B153" s="1453"/>
      <c r="C153" s="1460"/>
      <c r="D153" s="1460"/>
      <c r="E153" s="1459"/>
      <c r="F153" s="1684"/>
      <c r="G153" s="1176"/>
    </row>
    <row r="154" spans="1:7">
      <c r="A154" s="1459"/>
      <c r="B154" s="1453"/>
      <c r="C154" s="1460"/>
      <c r="D154" s="1460"/>
      <c r="E154" s="1459"/>
      <c r="F154" s="1684"/>
      <c r="G154" s="1176"/>
    </row>
    <row r="155" spans="1:7">
      <c r="A155" s="1459"/>
      <c r="B155" s="1453"/>
      <c r="C155" s="1460"/>
      <c r="D155" s="1460"/>
      <c r="E155" s="1459"/>
      <c r="F155" s="1684"/>
      <c r="G155" s="1176"/>
    </row>
    <row r="156" spans="1:7">
      <c r="A156" s="1459"/>
      <c r="B156" s="1453"/>
      <c r="C156" s="1460"/>
      <c r="D156" s="1460"/>
      <c r="E156" s="1459"/>
      <c r="F156" s="1684"/>
      <c r="G156" s="1176"/>
    </row>
    <row r="157" spans="1:7">
      <c r="A157" s="1459"/>
      <c r="B157" s="1453"/>
      <c r="C157" s="1460"/>
      <c r="D157" s="1460"/>
      <c r="E157" s="1459"/>
      <c r="F157" s="1684"/>
      <c r="G157" s="1176"/>
    </row>
    <row r="158" spans="1:7">
      <c r="A158" s="1459"/>
      <c r="B158" s="1453"/>
      <c r="C158" s="1460"/>
      <c r="D158" s="1460"/>
      <c r="E158" s="1459"/>
      <c r="F158" s="1684"/>
      <c r="G158" s="1176"/>
    </row>
    <row r="159" spans="1:7">
      <c r="A159" s="1459"/>
      <c r="B159" s="1453"/>
      <c r="C159" s="1460"/>
      <c r="D159" s="1460"/>
      <c r="E159" s="1459"/>
      <c r="F159" s="1684"/>
      <c r="G159" s="1176"/>
    </row>
    <row r="160" spans="1:7">
      <c r="A160" s="1459"/>
      <c r="B160" s="1453"/>
      <c r="C160" s="1460"/>
      <c r="D160" s="1460"/>
      <c r="E160" s="1459"/>
      <c r="F160" s="1684"/>
      <c r="G160" s="1176"/>
    </row>
    <row r="161" spans="1:7">
      <c r="A161" s="1459"/>
      <c r="B161" s="1453"/>
      <c r="C161" s="1460"/>
      <c r="D161" s="1460"/>
      <c r="E161" s="1459"/>
      <c r="F161" s="1684"/>
      <c r="G161" s="1176"/>
    </row>
    <row r="162" spans="1:7">
      <c r="A162" s="1459"/>
      <c r="B162" s="1453"/>
      <c r="C162" s="1460"/>
      <c r="D162" s="1460"/>
      <c r="E162" s="1459"/>
      <c r="F162" s="1684"/>
      <c r="G162" s="1176"/>
    </row>
    <row r="163" spans="1:7">
      <c r="A163" s="1459"/>
      <c r="B163" s="1453"/>
      <c r="C163" s="1460"/>
      <c r="D163" s="1460"/>
      <c r="E163" s="1459"/>
      <c r="F163" s="1684"/>
      <c r="G163" s="1176"/>
    </row>
    <row r="164" spans="1:7">
      <c r="A164" s="1459"/>
      <c r="B164" s="1453"/>
      <c r="C164" s="1460"/>
      <c r="D164" s="1460"/>
      <c r="E164" s="1459"/>
      <c r="F164" s="1684"/>
      <c r="G164" s="1176"/>
    </row>
    <row r="165" spans="1:7">
      <c r="A165" s="1459"/>
      <c r="B165" s="1453"/>
      <c r="C165" s="1460"/>
      <c r="D165" s="1460"/>
      <c r="E165" s="1459"/>
      <c r="F165" s="1684"/>
      <c r="G165" s="1176"/>
    </row>
    <row r="166" spans="1:7">
      <c r="A166" s="1459"/>
      <c r="B166" s="1453"/>
      <c r="C166" s="1460"/>
      <c r="D166" s="1460"/>
      <c r="E166" s="1459"/>
      <c r="F166" s="1684"/>
      <c r="G166" s="1176"/>
    </row>
    <row r="167" spans="1:7">
      <c r="A167" s="1459"/>
      <c r="B167" s="1453"/>
      <c r="C167" s="1460"/>
      <c r="D167" s="1460"/>
      <c r="E167" s="1459"/>
      <c r="F167" s="1684"/>
      <c r="G167" s="1176"/>
    </row>
    <row r="168" spans="1:7">
      <c r="A168" s="1459"/>
      <c r="B168" s="1453"/>
      <c r="C168" s="1460"/>
      <c r="D168" s="1460"/>
      <c r="E168" s="1459"/>
      <c r="F168" s="1684"/>
      <c r="G168" s="1176"/>
    </row>
    <row r="169" spans="1:7">
      <c r="A169" s="1488"/>
      <c r="B169" s="1489"/>
      <c r="C169" s="1490"/>
      <c r="D169" s="1490"/>
      <c r="E169" s="1488"/>
      <c r="F169" s="1685"/>
      <c r="G169" s="1176"/>
    </row>
    <row r="170" spans="1:7">
      <c r="A170" s="1488"/>
      <c r="B170" s="1176"/>
      <c r="C170" s="1490"/>
      <c r="D170" s="1490"/>
      <c r="E170" s="1491"/>
      <c r="F170" s="1686"/>
      <c r="G170" s="1176"/>
    </row>
    <row r="171" spans="1:7">
      <c r="A171" s="1488"/>
      <c r="B171" s="1176"/>
      <c r="C171" s="1490"/>
      <c r="D171" s="1490"/>
      <c r="E171" s="1491"/>
      <c r="F171" s="1686"/>
      <c r="G171" s="1176"/>
    </row>
    <row r="172" spans="1:7">
      <c r="A172" s="1488"/>
      <c r="B172" s="1176"/>
      <c r="C172" s="1466"/>
      <c r="D172" s="1466"/>
      <c r="E172" s="1492"/>
    </row>
    <row r="173" spans="1:7">
      <c r="A173" s="1488"/>
      <c r="B173" s="1176"/>
      <c r="C173" s="1466"/>
      <c r="D173" s="1466"/>
      <c r="E173" s="1492"/>
    </row>
    <row r="174" spans="1:7">
      <c r="A174" s="1488"/>
      <c r="B174" s="1176"/>
      <c r="C174" s="1466"/>
      <c r="D174" s="1466"/>
      <c r="E174" s="1492"/>
    </row>
    <row r="175" spans="1:7">
      <c r="A175" s="1488"/>
      <c r="B175" s="1176"/>
      <c r="C175" s="1466"/>
      <c r="D175" s="1466"/>
      <c r="E175" s="1492"/>
    </row>
    <row r="176" spans="1:7">
      <c r="A176" s="1488"/>
      <c r="B176" s="1176"/>
      <c r="C176" s="1466"/>
      <c r="D176" s="1466"/>
      <c r="E176" s="1492"/>
    </row>
    <row r="177" spans="1:7">
      <c r="A177" s="1488"/>
      <c r="B177" s="1176"/>
      <c r="C177" s="1466"/>
      <c r="D177" s="1466"/>
      <c r="E177" s="1492"/>
    </row>
    <row r="178" spans="1:7">
      <c r="A178" s="1488"/>
      <c r="B178" s="1176"/>
      <c r="C178" s="1466"/>
      <c r="D178" s="1466"/>
      <c r="E178" s="1492"/>
    </row>
    <row r="179" spans="1:7">
      <c r="A179" s="1488"/>
      <c r="B179" s="1176"/>
      <c r="C179" s="1466"/>
      <c r="D179" s="1466"/>
      <c r="E179" s="1492"/>
    </row>
    <row r="180" spans="1:7">
      <c r="A180" s="1488"/>
      <c r="B180" s="1176"/>
      <c r="C180" s="1466"/>
      <c r="D180" s="1466"/>
      <c r="E180" s="1492"/>
    </row>
    <row r="181" spans="1:7">
      <c r="A181" s="1488"/>
      <c r="B181" s="1176"/>
      <c r="C181" s="1466"/>
      <c r="D181" s="1466"/>
      <c r="E181" s="1492"/>
    </row>
    <row r="182" spans="1:7">
      <c r="A182" s="1488"/>
      <c r="B182" s="1176"/>
      <c r="C182" s="1466"/>
      <c r="D182" s="1466"/>
      <c r="E182" s="1492"/>
    </row>
    <row r="183" spans="1:7">
      <c r="A183" s="1488"/>
      <c r="B183" s="1176"/>
      <c r="C183" s="1466"/>
      <c r="D183" s="1466"/>
      <c r="E183" s="1492"/>
    </row>
    <row r="184" spans="1:7">
      <c r="A184" s="1488"/>
      <c r="B184" s="1176"/>
      <c r="C184" s="1466"/>
      <c r="D184" s="1466"/>
      <c r="E184" s="1492"/>
    </row>
    <row r="185" spans="1:7" s="1494" customFormat="1">
      <c r="A185" s="1493"/>
      <c r="B185" s="1489"/>
      <c r="E185" s="1177"/>
      <c r="F185" s="1687"/>
      <c r="G185" s="1177"/>
    </row>
    <row r="186" spans="1:7" s="1494" customFormat="1">
      <c r="A186" s="1493"/>
      <c r="B186" s="1489"/>
      <c r="E186" s="1177"/>
      <c r="F186" s="1687"/>
      <c r="G186" s="1177"/>
    </row>
    <row r="187" spans="1:7" s="1494" customFormat="1">
      <c r="A187" s="1493"/>
      <c r="B187" s="1489"/>
      <c r="E187" s="1177"/>
      <c r="F187" s="1687"/>
      <c r="G187" s="1177"/>
    </row>
    <row r="188" spans="1:7" s="1494" customFormat="1">
      <c r="A188" s="1493"/>
      <c r="B188" s="1489"/>
      <c r="E188" s="1177"/>
      <c r="F188" s="1687"/>
      <c r="G188" s="1177"/>
    </row>
    <row r="189" spans="1:7" s="1494" customFormat="1">
      <c r="A189" s="1493"/>
      <c r="B189" s="1489"/>
      <c r="E189" s="1177"/>
      <c r="F189" s="1687"/>
      <c r="G189" s="1177"/>
    </row>
    <row r="190" spans="1:7" s="1494" customFormat="1">
      <c r="A190" s="1493"/>
      <c r="B190" s="1489"/>
      <c r="E190" s="1177"/>
      <c r="F190" s="1687"/>
      <c r="G190" s="1177"/>
    </row>
    <row r="191" spans="1:7" s="1494" customFormat="1">
      <c r="A191" s="1493"/>
      <c r="B191" s="1489"/>
      <c r="E191" s="1177"/>
      <c r="F191" s="1687"/>
      <c r="G191" s="1177"/>
    </row>
    <row r="192" spans="1:7" s="1494" customFormat="1">
      <c r="A192" s="1493"/>
      <c r="B192" s="1489"/>
      <c r="E192" s="1177"/>
      <c r="F192" s="1687"/>
      <c r="G192" s="1177"/>
    </row>
    <row r="193" spans="1:7" s="1494" customFormat="1">
      <c r="A193" s="1493"/>
      <c r="B193" s="1489"/>
      <c r="E193" s="1177"/>
      <c r="F193" s="1687"/>
      <c r="G193" s="1177"/>
    </row>
    <row r="194" spans="1:7" s="1494" customFormat="1">
      <c r="A194" s="1493"/>
      <c r="B194" s="1489"/>
      <c r="E194" s="1177"/>
      <c r="F194" s="1687"/>
      <c r="G194" s="1177"/>
    </row>
    <row r="195" spans="1:7" s="1494" customFormat="1">
      <c r="A195" s="1493"/>
      <c r="B195" s="1489"/>
      <c r="E195" s="1177"/>
      <c r="F195" s="1687"/>
      <c r="G195" s="1177"/>
    </row>
    <row r="196" spans="1:7" s="1494" customFormat="1">
      <c r="A196" s="1493"/>
      <c r="B196" s="1489"/>
      <c r="E196" s="1177"/>
      <c r="F196" s="1687"/>
      <c r="G196" s="1177"/>
    </row>
    <row r="197" spans="1:7" s="1494" customFormat="1">
      <c r="A197" s="1493"/>
      <c r="B197" s="1489"/>
      <c r="E197" s="1177"/>
      <c r="F197" s="1687"/>
      <c r="G197" s="1177"/>
    </row>
    <row r="198" spans="1:7" s="1494" customFormat="1">
      <c r="A198" s="1493"/>
      <c r="B198" s="1489"/>
      <c r="E198" s="1177"/>
      <c r="F198" s="1687"/>
      <c r="G198" s="1177"/>
    </row>
    <row r="199" spans="1:7" s="1494" customFormat="1">
      <c r="A199" s="1493"/>
      <c r="B199" s="1489"/>
      <c r="E199" s="1177"/>
      <c r="F199" s="1687"/>
      <c r="G199" s="1177"/>
    </row>
    <row r="200" spans="1:7" s="1494" customFormat="1">
      <c r="A200" s="1493"/>
      <c r="B200" s="1489"/>
      <c r="E200" s="1177"/>
      <c r="F200" s="1687"/>
      <c r="G200" s="1177"/>
    </row>
    <row r="201" spans="1:7" s="1494" customFormat="1">
      <c r="A201" s="1493"/>
      <c r="B201" s="1489"/>
      <c r="E201" s="1177"/>
      <c r="F201" s="1687"/>
      <c r="G201" s="1177"/>
    </row>
    <row r="202" spans="1:7" s="1494" customFormat="1">
      <c r="A202" s="1493"/>
      <c r="B202" s="1489"/>
      <c r="E202" s="1177"/>
      <c r="F202" s="1687"/>
      <c r="G202" s="1177"/>
    </row>
    <row r="203" spans="1:7" s="1494" customFormat="1">
      <c r="A203" s="1493"/>
      <c r="B203" s="1489"/>
      <c r="E203" s="1177"/>
      <c r="F203" s="1687"/>
      <c r="G203" s="1177"/>
    </row>
    <row r="204" spans="1:7" s="1494" customFormat="1">
      <c r="A204" s="1493"/>
      <c r="B204" s="1489"/>
      <c r="E204" s="1177"/>
      <c r="F204" s="1687"/>
      <c r="G204" s="1177"/>
    </row>
    <row r="205" spans="1:7" s="1494" customFormat="1">
      <c r="A205" s="1493"/>
      <c r="B205" s="1489"/>
      <c r="E205" s="1177"/>
      <c r="F205" s="1687"/>
      <c r="G205" s="1177"/>
    </row>
    <row r="206" spans="1:7" s="1494" customFormat="1">
      <c r="A206" s="1493"/>
      <c r="B206" s="1489"/>
      <c r="E206" s="1177"/>
      <c r="F206" s="1687"/>
      <c r="G206" s="1177"/>
    </row>
    <row r="207" spans="1:7" s="1494" customFormat="1">
      <c r="A207" s="1493"/>
      <c r="B207" s="1489"/>
      <c r="E207" s="1177"/>
      <c r="F207" s="1687"/>
      <c r="G207" s="1177"/>
    </row>
    <row r="208" spans="1:7" s="1494" customFormat="1">
      <c r="A208" s="1493"/>
      <c r="B208" s="1489"/>
      <c r="E208" s="1177"/>
      <c r="F208" s="1687"/>
      <c r="G208" s="1177"/>
    </row>
    <row r="209" spans="1:7" s="1494" customFormat="1">
      <c r="A209" s="1493"/>
      <c r="B209" s="1489"/>
      <c r="E209" s="1177"/>
      <c r="F209" s="1687"/>
      <c r="G209" s="1177"/>
    </row>
    <row r="210" spans="1:7" s="1494" customFormat="1">
      <c r="A210" s="1493"/>
      <c r="B210" s="1489"/>
      <c r="E210" s="1177"/>
      <c r="F210" s="1687"/>
      <c r="G210" s="1177"/>
    </row>
    <row r="211" spans="1:7" s="1494" customFormat="1">
      <c r="A211" s="1493"/>
      <c r="B211" s="1489"/>
      <c r="E211" s="1177"/>
      <c r="F211" s="1687"/>
      <c r="G211" s="1177"/>
    </row>
    <row r="212" spans="1:7" s="1494" customFormat="1">
      <c r="A212" s="1493"/>
      <c r="B212" s="1489"/>
      <c r="E212" s="1177"/>
      <c r="F212" s="1687"/>
      <c r="G212" s="1177"/>
    </row>
    <row r="213" spans="1:7" s="1494" customFormat="1">
      <c r="A213" s="1493"/>
      <c r="B213" s="1489"/>
      <c r="E213" s="1177"/>
      <c r="F213" s="1687"/>
      <c r="G213" s="1177"/>
    </row>
    <row r="214" spans="1:7" s="1494" customFormat="1">
      <c r="A214" s="1493"/>
      <c r="B214" s="1489"/>
      <c r="E214" s="1177"/>
      <c r="F214" s="1687"/>
      <c r="G214" s="1177"/>
    </row>
    <row r="215" spans="1:7" s="1494" customFormat="1">
      <c r="A215" s="1493"/>
      <c r="B215" s="1489"/>
      <c r="E215" s="1177"/>
      <c r="F215" s="1687"/>
      <c r="G215" s="1177"/>
    </row>
    <row r="216" spans="1:7" s="1494" customFormat="1">
      <c r="A216" s="1493"/>
      <c r="B216" s="1489"/>
      <c r="E216" s="1177"/>
      <c r="F216" s="1687"/>
      <c r="G216" s="1177"/>
    </row>
    <row r="217" spans="1:7" s="1494" customFormat="1">
      <c r="A217" s="1493"/>
      <c r="B217" s="1489"/>
      <c r="E217" s="1177"/>
      <c r="F217" s="1687"/>
      <c r="G217" s="1177"/>
    </row>
    <row r="218" spans="1:7" s="1494" customFormat="1">
      <c r="A218" s="1493"/>
      <c r="B218" s="1489"/>
      <c r="E218" s="1177"/>
      <c r="F218" s="1687"/>
      <c r="G218" s="1177"/>
    </row>
    <row r="219" spans="1:7" s="1494" customFormat="1">
      <c r="A219" s="1493"/>
      <c r="B219" s="1489"/>
      <c r="E219" s="1177"/>
      <c r="F219" s="1687"/>
      <c r="G219" s="1177"/>
    </row>
    <row r="220" spans="1:7" s="1494" customFormat="1">
      <c r="A220" s="1493"/>
      <c r="B220" s="1489"/>
      <c r="E220" s="1177"/>
      <c r="F220" s="1687"/>
      <c r="G220" s="1177"/>
    </row>
    <row r="221" spans="1:7" s="1494" customFormat="1">
      <c r="A221" s="1493"/>
      <c r="B221" s="1489"/>
      <c r="E221" s="1177"/>
      <c r="F221" s="1687"/>
      <c r="G221" s="1177"/>
    </row>
    <row r="222" spans="1:7" s="1494" customFormat="1">
      <c r="A222" s="1493"/>
      <c r="B222" s="1489"/>
      <c r="E222" s="1177"/>
      <c r="F222" s="1687"/>
      <c r="G222" s="1177"/>
    </row>
    <row r="223" spans="1:7" s="1494" customFormat="1">
      <c r="A223" s="1493"/>
      <c r="B223" s="1489"/>
      <c r="E223" s="1177"/>
      <c r="F223" s="1687"/>
      <c r="G223" s="1177"/>
    </row>
    <row r="224" spans="1:7" s="1494" customFormat="1">
      <c r="A224" s="1493"/>
      <c r="B224" s="1489"/>
      <c r="E224" s="1177"/>
      <c r="F224" s="1687"/>
      <c r="G224" s="1177"/>
    </row>
    <row r="225" spans="1:7" s="1494" customFormat="1">
      <c r="A225" s="1493"/>
      <c r="B225" s="1489"/>
      <c r="E225" s="1177"/>
      <c r="F225" s="1687"/>
      <c r="G225" s="1177"/>
    </row>
    <row r="226" spans="1:7" s="1494" customFormat="1">
      <c r="A226" s="1493"/>
      <c r="B226" s="1489"/>
      <c r="E226" s="1177"/>
      <c r="F226" s="1687"/>
      <c r="G226" s="1177"/>
    </row>
    <row r="227" spans="1:7" s="1494" customFormat="1">
      <c r="A227" s="1493"/>
      <c r="B227" s="1489"/>
      <c r="E227" s="1177"/>
      <c r="F227" s="1687"/>
      <c r="G227" s="1177"/>
    </row>
    <row r="228" spans="1:7" s="1494" customFormat="1">
      <c r="A228" s="1493"/>
      <c r="B228" s="1489"/>
      <c r="E228" s="1177"/>
      <c r="F228" s="1687"/>
      <c r="G228" s="1177"/>
    </row>
    <row r="229" spans="1:7" s="1494" customFormat="1">
      <c r="A229" s="1493"/>
      <c r="B229" s="1489"/>
      <c r="E229" s="1177"/>
      <c r="F229" s="1687"/>
      <c r="G229" s="1177"/>
    </row>
    <row r="230" spans="1:7" s="1494" customFormat="1">
      <c r="A230" s="1493"/>
      <c r="B230" s="1489"/>
      <c r="E230" s="1177"/>
      <c r="F230" s="1687"/>
      <c r="G230" s="1177"/>
    </row>
    <row r="231" spans="1:7" s="1494" customFormat="1">
      <c r="A231" s="1493"/>
      <c r="B231" s="1489"/>
      <c r="E231" s="1177"/>
      <c r="F231" s="1687"/>
      <c r="G231" s="1177"/>
    </row>
    <row r="232" spans="1:7" s="1494" customFormat="1">
      <c r="A232" s="1493"/>
      <c r="B232" s="1489"/>
      <c r="E232" s="1177"/>
      <c r="F232" s="1687"/>
      <c r="G232" s="1177"/>
    </row>
    <row r="233" spans="1:7" s="1494" customFormat="1">
      <c r="A233" s="1493"/>
      <c r="B233" s="1489"/>
      <c r="E233" s="1177"/>
      <c r="F233" s="1687"/>
      <c r="G233" s="1177"/>
    </row>
    <row r="234" spans="1:7" s="1494" customFormat="1">
      <c r="A234" s="1493"/>
      <c r="B234" s="1489"/>
      <c r="E234" s="1177"/>
      <c r="F234" s="1687"/>
      <c r="G234" s="1177"/>
    </row>
    <row r="235" spans="1:7" s="1494" customFormat="1">
      <c r="A235" s="1493"/>
      <c r="B235" s="1489"/>
      <c r="E235" s="1177"/>
      <c r="F235" s="1687"/>
      <c r="G235" s="1177"/>
    </row>
    <row r="236" spans="1:7" s="1494" customFormat="1">
      <c r="A236" s="1493"/>
      <c r="B236" s="1489"/>
      <c r="E236" s="1177"/>
      <c r="F236" s="1687"/>
      <c r="G236" s="1177"/>
    </row>
    <row r="237" spans="1:7" s="1494" customFormat="1">
      <c r="A237" s="1493"/>
      <c r="B237" s="1489"/>
      <c r="E237" s="1177"/>
      <c r="F237" s="1687"/>
      <c r="G237" s="1177"/>
    </row>
    <row r="238" spans="1:7" s="1494" customFormat="1">
      <c r="A238" s="1493"/>
      <c r="B238" s="1489"/>
      <c r="E238" s="1177"/>
      <c r="F238" s="1687"/>
      <c r="G238" s="1177"/>
    </row>
    <row r="239" spans="1:7" s="1494" customFormat="1">
      <c r="A239" s="1493"/>
      <c r="B239" s="1489"/>
      <c r="E239" s="1177"/>
      <c r="F239" s="1687"/>
      <c r="G239" s="1177"/>
    </row>
    <row r="240" spans="1:7" s="1494" customFormat="1">
      <c r="A240" s="1493"/>
      <c r="B240" s="1489"/>
      <c r="E240" s="1177"/>
      <c r="F240" s="1687"/>
      <c r="G240" s="1177"/>
    </row>
    <row r="241" spans="1:7" s="1494" customFormat="1">
      <c r="A241" s="1493"/>
      <c r="B241" s="1489"/>
      <c r="E241" s="1177"/>
      <c r="F241" s="1687"/>
      <c r="G241" s="1177"/>
    </row>
    <row r="242" spans="1:7" s="1494" customFormat="1">
      <c r="A242" s="1493"/>
      <c r="B242" s="1489"/>
      <c r="E242" s="1177"/>
      <c r="F242" s="1687"/>
      <c r="G242" s="1177"/>
    </row>
    <row r="243" spans="1:7" s="1494" customFormat="1">
      <c r="A243" s="1493"/>
      <c r="B243" s="1489"/>
      <c r="E243" s="1177"/>
      <c r="F243" s="1687"/>
      <c r="G243" s="1177"/>
    </row>
    <row r="244" spans="1:7" s="1494" customFormat="1">
      <c r="A244" s="1493"/>
      <c r="B244" s="1489"/>
      <c r="E244" s="1177"/>
      <c r="F244" s="1687"/>
      <c r="G244" s="1177"/>
    </row>
    <row r="245" spans="1:7" s="1494" customFormat="1">
      <c r="A245" s="1493"/>
      <c r="B245" s="1489"/>
      <c r="E245" s="1177"/>
      <c r="F245" s="1687"/>
      <c r="G245" s="1177"/>
    </row>
    <row r="246" spans="1:7" s="1494" customFormat="1">
      <c r="A246" s="1493"/>
      <c r="B246" s="1489"/>
      <c r="E246" s="1177"/>
      <c r="F246" s="1687"/>
      <c r="G246" s="1177"/>
    </row>
    <row r="247" spans="1:7" s="1494" customFormat="1">
      <c r="A247" s="1493"/>
      <c r="B247" s="1489"/>
      <c r="E247" s="1177"/>
      <c r="F247" s="1687"/>
      <c r="G247" s="1177"/>
    </row>
    <row r="248" spans="1:7" s="1494" customFormat="1">
      <c r="A248" s="1493"/>
      <c r="B248" s="1489"/>
      <c r="E248" s="1177"/>
      <c r="F248" s="1687"/>
      <c r="G248" s="1177"/>
    </row>
    <row r="249" spans="1:7" s="1494" customFormat="1">
      <c r="A249" s="1493"/>
      <c r="B249" s="1489"/>
      <c r="E249" s="1177"/>
      <c r="F249" s="1687"/>
      <c r="G249" s="1177"/>
    </row>
    <row r="250" spans="1:7" s="1494" customFormat="1">
      <c r="A250" s="1493"/>
      <c r="B250" s="1489"/>
      <c r="E250" s="1177"/>
      <c r="F250" s="1687"/>
      <c r="G250" s="1177"/>
    </row>
    <row r="251" spans="1:7" s="1494" customFormat="1">
      <c r="A251" s="1493"/>
      <c r="B251" s="1489"/>
      <c r="E251" s="1177"/>
      <c r="F251" s="1687"/>
      <c r="G251" s="1177"/>
    </row>
    <row r="252" spans="1:7" s="1494" customFormat="1">
      <c r="A252" s="1493"/>
      <c r="B252" s="1489"/>
      <c r="E252" s="1177"/>
      <c r="F252" s="1687"/>
      <c r="G252" s="1177"/>
    </row>
    <row r="253" spans="1:7" s="1494" customFormat="1">
      <c r="A253" s="1493"/>
      <c r="B253" s="1489"/>
      <c r="E253" s="1177"/>
      <c r="F253" s="1687"/>
      <c r="G253" s="1177"/>
    </row>
    <row r="254" spans="1:7" s="1494" customFormat="1">
      <c r="A254" s="1493"/>
      <c r="B254" s="1489"/>
      <c r="E254" s="1177"/>
      <c r="F254" s="1687"/>
      <c r="G254" s="1177"/>
    </row>
    <row r="255" spans="1:7" s="1494" customFormat="1">
      <c r="A255" s="1493"/>
      <c r="B255" s="1489"/>
      <c r="E255" s="1177"/>
      <c r="F255" s="1687"/>
      <c r="G255" s="1177"/>
    </row>
    <row r="256" spans="1:7" s="1494" customFormat="1">
      <c r="A256" s="1493"/>
      <c r="B256" s="1489"/>
      <c r="E256" s="1177"/>
      <c r="F256" s="1687"/>
      <c r="G256" s="1177"/>
    </row>
    <row r="257" spans="1:7" s="1494" customFormat="1">
      <c r="A257" s="1493"/>
      <c r="B257" s="1489"/>
      <c r="E257" s="1177"/>
      <c r="F257" s="1687"/>
      <c r="G257" s="1177"/>
    </row>
    <row r="258" spans="1:7" s="1494" customFormat="1">
      <c r="A258" s="1493"/>
      <c r="B258" s="1489"/>
      <c r="E258" s="1177"/>
      <c r="F258" s="1687"/>
      <c r="G258" s="1177"/>
    </row>
    <row r="259" spans="1:7" s="1494" customFormat="1">
      <c r="A259" s="1493"/>
      <c r="B259" s="1489"/>
      <c r="E259" s="1177"/>
      <c r="F259" s="1687"/>
      <c r="G259" s="1177"/>
    </row>
    <row r="260" spans="1:7" s="1494" customFormat="1">
      <c r="A260" s="1493"/>
      <c r="B260" s="1489"/>
      <c r="E260" s="1177"/>
      <c r="F260" s="1687"/>
      <c r="G260" s="1177"/>
    </row>
    <row r="261" spans="1:7" s="1494" customFormat="1">
      <c r="A261" s="1493"/>
      <c r="B261" s="1489"/>
      <c r="E261" s="1177"/>
      <c r="F261" s="1687"/>
      <c r="G261" s="1177"/>
    </row>
    <row r="262" spans="1:7" s="1494" customFormat="1">
      <c r="A262" s="1493"/>
      <c r="B262" s="1489"/>
      <c r="E262" s="1177"/>
      <c r="F262" s="1687"/>
      <c r="G262" s="1177"/>
    </row>
    <row r="263" spans="1:7" s="1494" customFormat="1">
      <c r="A263" s="1493"/>
      <c r="B263" s="1489"/>
      <c r="E263" s="1177"/>
      <c r="F263" s="1687"/>
      <c r="G263" s="1177"/>
    </row>
    <row r="264" spans="1:7" s="1494" customFormat="1">
      <c r="A264" s="1493"/>
      <c r="B264" s="1489"/>
      <c r="E264" s="1177"/>
      <c r="F264" s="1687"/>
      <c r="G264" s="1177"/>
    </row>
    <row r="265" spans="1:7" s="1494" customFormat="1">
      <c r="A265" s="1493"/>
      <c r="B265" s="1489"/>
      <c r="E265" s="1177"/>
      <c r="F265" s="1687"/>
      <c r="G265" s="1177"/>
    </row>
    <row r="266" spans="1:7" s="1494" customFormat="1">
      <c r="A266" s="1493"/>
      <c r="B266" s="1489"/>
      <c r="E266" s="1177"/>
      <c r="F266" s="1687"/>
      <c r="G266" s="1177"/>
    </row>
    <row r="267" spans="1:7" s="1494" customFormat="1">
      <c r="A267" s="1493"/>
      <c r="B267" s="1489"/>
      <c r="E267" s="1177"/>
      <c r="F267" s="1687"/>
      <c r="G267" s="1177"/>
    </row>
    <row r="268" spans="1:7" s="1494" customFormat="1">
      <c r="A268" s="1493"/>
      <c r="B268" s="1489"/>
      <c r="E268" s="1177"/>
      <c r="F268" s="1687"/>
      <c r="G268" s="1177"/>
    </row>
    <row r="269" spans="1:7" s="1494" customFormat="1">
      <c r="A269" s="1493"/>
      <c r="B269" s="1489"/>
      <c r="E269" s="1177"/>
      <c r="F269" s="1687"/>
      <c r="G269" s="1177"/>
    </row>
    <row r="270" spans="1:7" s="1494" customFormat="1">
      <c r="A270" s="1493"/>
      <c r="B270" s="1489"/>
      <c r="E270" s="1177"/>
      <c r="F270" s="1687"/>
      <c r="G270" s="1177"/>
    </row>
    <row r="271" spans="1:7" s="1494" customFormat="1">
      <c r="A271" s="1493"/>
      <c r="B271" s="1489"/>
      <c r="E271" s="1177"/>
      <c r="F271" s="1687"/>
      <c r="G271" s="1177"/>
    </row>
    <row r="272" spans="1:7" s="1494" customFormat="1">
      <c r="A272" s="1493"/>
      <c r="B272" s="1489"/>
      <c r="E272" s="1177"/>
      <c r="F272" s="1687"/>
      <c r="G272" s="1177"/>
    </row>
    <row r="273" spans="1:7" s="1494" customFormat="1">
      <c r="A273" s="1493"/>
      <c r="B273" s="1489"/>
      <c r="E273" s="1177"/>
      <c r="F273" s="1687"/>
      <c r="G273" s="1177"/>
    </row>
    <row r="274" spans="1:7" s="1494" customFormat="1">
      <c r="A274" s="1493"/>
      <c r="B274" s="1489"/>
      <c r="E274" s="1177"/>
      <c r="F274" s="1687"/>
      <c r="G274" s="1177"/>
    </row>
    <row r="275" spans="1:7" s="1494" customFormat="1">
      <c r="A275" s="1493"/>
      <c r="B275" s="1489"/>
      <c r="E275" s="1177"/>
      <c r="F275" s="1687"/>
      <c r="G275" s="1177"/>
    </row>
    <row r="276" spans="1:7" s="1494" customFormat="1">
      <c r="A276" s="1493"/>
      <c r="B276" s="1489"/>
      <c r="E276" s="1177"/>
      <c r="F276" s="1687"/>
      <c r="G276" s="1177"/>
    </row>
    <row r="277" spans="1:7" s="1494" customFormat="1">
      <c r="A277" s="1493"/>
      <c r="B277" s="1489"/>
      <c r="E277" s="1177"/>
      <c r="F277" s="1687"/>
      <c r="G277" s="1177"/>
    </row>
    <row r="278" spans="1:7" s="1494" customFormat="1">
      <c r="A278" s="1493"/>
      <c r="B278" s="1489"/>
      <c r="E278" s="1177"/>
      <c r="F278" s="1687"/>
      <c r="G278" s="1177"/>
    </row>
    <row r="279" spans="1:7" s="1494" customFormat="1">
      <c r="A279" s="1493"/>
      <c r="B279" s="1489"/>
      <c r="E279" s="1177"/>
      <c r="F279" s="1687"/>
      <c r="G279" s="1177"/>
    </row>
    <row r="280" spans="1:7" s="1494" customFormat="1">
      <c r="A280" s="1493"/>
      <c r="B280" s="1489"/>
      <c r="E280" s="1177"/>
      <c r="F280" s="1687"/>
      <c r="G280" s="1177"/>
    </row>
    <row r="281" spans="1:7" s="1494" customFormat="1">
      <c r="A281" s="1493"/>
      <c r="B281" s="1489"/>
      <c r="E281" s="1177"/>
      <c r="F281" s="1687"/>
      <c r="G281" s="1177"/>
    </row>
    <row r="282" spans="1:7" s="1494" customFormat="1">
      <c r="A282" s="1493"/>
      <c r="B282" s="1489"/>
      <c r="E282" s="1177"/>
      <c r="F282" s="1687"/>
      <c r="G282" s="1177"/>
    </row>
    <row r="283" spans="1:7" s="1494" customFormat="1">
      <c r="A283" s="1493"/>
      <c r="B283" s="1489"/>
      <c r="E283" s="1177"/>
      <c r="F283" s="1687"/>
      <c r="G283" s="1177"/>
    </row>
    <row r="284" spans="1:7" s="1494" customFormat="1">
      <c r="A284" s="1493"/>
      <c r="B284" s="1489"/>
      <c r="E284" s="1177"/>
      <c r="F284" s="1687"/>
      <c r="G284" s="1177"/>
    </row>
  </sheetData>
  <sheetProtection algorithmName="SHA-512" hashValue="4LBqzLrFyv5KcF3hyKNaS0TT9En2mXu9mdu15Qu32nm2az+uSFwFcgY6zpozOFL5hgTw4hTCwffetE1/aiSCWg==" saltValue="fkcrlqENO1Ta6cYj7YwkUg==" spinCount="100000" sheet="1" objects="1" scenarios="1"/>
  <pageMargins left="0.74803149606299213" right="0.74803149606299213" top="0.70866141732283472" bottom="0.70866141732283472" header="0.27559055118110237" footer="0.51181102362204722"/>
  <pageSetup paperSize="9" orientation="portrait" r:id="rId1"/>
  <headerFooter alignWithMargins="0">
    <oddHeader xml:space="preserve">&amp;L&amp;"Arial,Bold"IZGRADNJA GROBLJA ZORIČIĆI - GROBNA POLJA
Prva faza površina za ukope&amp;R&amp;"Arial,Bold"TROŠKOVNIK </oddHeader>
    <oddFooter>&amp;R&amp;9&amp;P</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167F-4659-46BE-86F1-4ADB41787E80}">
  <sheetPr>
    <tabColor rgb="FF00B050"/>
  </sheetPr>
  <dimension ref="A1:H13"/>
  <sheetViews>
    <sheetView view="pageLayout" zoomScaleNormal="100" workbookViewId="0">
      <selection activeCell="F5" sqref="F5"/>
    </sheetView>
  </sheetViews>
  <sheetFormatPr defaultRowHeight="12.75"/>
  <cols>
    <col min="1" max="1" width="6.5703125" style="1521" customWidth="1"/>
    <col min="2" max="2" width="45.7109375" style="1492" customWidth="1"/>
    <col min="3" max="3" width="6.7109375" style="1492" customWidth="1"/>
    <col min="4" max="4" width="7.28515625" style="1492" customWidth="1"/>
    <col min="5" max="5" width="9.85546875" style="1492" customWidth="1"/>
    <col min="6" max="6" width="11.7109375" style="1492" customWidth="1"/>
    <col min="7" max="16384" width="9.140625" style="1492"/>
  </cols>
  <sheetData>
    <row r="1" spans="1:8" s="1176" customFormat="1" ht="23.25" thickBot="1">
      <c r="A1" s="1400" t="s">
        <v>843</v>
      </c>
      <c r="B1" s="1401" t="s">
        <v>844</v>
      </c>
      <c r="C1" s="1401" t="s">
        <v>866</v>
      </c>
      <c r="D1" s="1401" t="s">
        <v>845</v>
      </c>
      <c r="E1" s="1401" t="s">
        <v>430</v>
      </c>
      <c r="F1" s="1401" t="s">
        <v>431</v>
      </c>
    </row>
    <row r="2" spans="1:8" s="1177" customFormat="1">
      <c r="A2" s="1495"/>
    </row>
    <row r="3" spans="1:8">
      <c r="A3" s="1496"/>
      <c r="B3" s="1497" t="s">
        <v>432</v>
      </c>
      <c r="C3" s="1462"/>
      <c r="D3" s="1463"/>
      <c r="E3" s="1498"/>
      <c r="F3" s="1498"/>
    </row>
    <row r="4" spans="1:8">
      <c r="A4" s="1499"/>
      <c r="B4" s="1500"/>
      <c r="C4" s="1501"/>
      <c r="D4" s="1502"/>
      <c r="E4" s="1500"/>
      <c r="F4" s="1500"/>
      <c r="H4" s="1491"/>
    </row>
    <row r="5" spans="1:8">
      <c r="A5" s="1503" t="s">
        <v>753</v>
      </c>
      <c r="B5" s="1504" t="s">
        <v>846</v>
      </c>
      <c r="C5" s="1505"/>
      <c r="D5" s="1506"/>
      <c r="E5" s="1507"/>
      <c r="F5" s="1692">
        <f>+'GROBNA POLJA GRAĐEVINSKI'!F190</f>
        <v>0</v>
      </c>
      <c r="H5" s="1508"/>
    </row>
    <row r="6" spans="1:8">
      <c r="A6" s="1499" t="s">
        <v>754</v>
      </c>
      <c r="B6" s="1509" t="s">
        <v>337</v>
      </c>
      <c r="C6" s="1501"/>
      <c r="D6" s="1502"/>
      <c r="E6" s="1500"/>
      <c r="F6" s="1693">
        <f>+'GROBNA POLJA GRAĐEVINSKI'!F196</f>
        <v>0</v>
      </c>
      <c r="H6" s="1508"/>
    </row>
    <row r="7" spans="1:8">
      <c r="A7" s="1510" t="s">
        <v>424</v>
      </c>
      <c r="B7" s="1511" t="s">
        <v>1669</v>
      </c>
      <c r="C7" s="1512"/>
      <c r="D7" s="1513"/>
      <c r="E7" s="1514"/>
      <c r="F7" s="1694">
        <f>'GROBNA POLJA HORTIKULTURA'!F34</f>
        <v>0</v>
      </c>
    </row>
    <row r="8" spans="1:8">
      <c r="A8" s="1442"/>
      <c r="B8" s="1446"/>
      <c r="C8" s="1455"/>
      <c r="D8" s="1515"/>
      <c r="E8" s="1446"/>
      <c r="F8" s="1695"/>
    </row>
    <row r="9" spans="1:8">
      <c r="A9" s="1516"/>
      <c r="B9" s="1517" t="s">
        <v>851</v>
      </c>
      <c r="C9" s="1518"/>
      <c r="D9" s="1519"/>
      <c r="E9" s="1520"/>
      <c r="F9" s="1696">
        <f>SUM(F5:F7)</f>
        <v>0</v>
      </c>
    </row>
    <row r="10" spans="1:8">
      <c r="F10" s="1697"/>
    </row>
    <row r="11" spans="1:8">
      <c r="B11" s="1522" t="s">
        <v>428</v>
      </c>
      <c r="F11" s="1698">
        <f>0.25*F9</f>
        <v>0</v>
      </c>
    </row>
    <row r="12" spans="1:8">
      <c r="F12" s="1697"/>
    </row>
    <row r="13" spans="1:8">
      <c r="A13" s="1523"/>
      <c r="B13" s="1524" t="s">
        <v>427</v>
      </c>
      <c r="C13" s="1525"/>
      <c r="D13" s="1525"/>
      <c r="E13" s="1525"/>
      <c r="F13" s="1699">
        <f>1.25*F9</f>
        <v>0</v>
      </c>
    </row>
  </sheetData>
  <sheetProtection algorithmName="SHA-512" hashValue="7cTDJh2lop71J07sB4aDVfGl1NZuWOxgiNqUoqehD9TyvFQ6T+vEwnHvYGhsX79SSLVO0Q2UDi//vWnbPpwp6A==" saltValue="nO1G8rPGP/6JjD4NJgVHjg==" spinCount="100000" sheet="1" objects="1" scenarios="1"/>
  <pageMargins left="0.74803149606299213" right="0.74803149606299213" top="0.86614173228346458" bottom="0.70866141732283472" header="0.51181102362204722" footer="0.51181102362204722"/>
  <pageSetup paperSize="9" orientation="portrait" r:id="rId1"/>
  <headerFooter alignWithMargins="0">
    <oddHeader>&amp;L&amp;"Arial,Bold"IZGRADNJA GROBLJA ZORIČIĆI - GROBNA POLJA
Prva faza površina za ukope
&amp;R&amp;"Arial,Bold"TROŠKOVNIK</oddHeader>
    <oddFooter>&amp;L&amp;9
ADF d.o.o.
Za arhitekturu, projektiranje, savjetovanje, urbanizam i prostorno uređenje, Maksimilijana Vrhovca 9, 47000 Karlovac
&amp;R&amp;9&amp;P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ED09-4380-46A4-978C-7837DD1CA6C6}">
  <sheetPr>
    <tabColor rgb="FFFFC000"/>
  </sheetPr>
  <dimension ref="A1:Z358"/>
  <sheetViews>
    <sheetView view="pageLayout" zoomScale="90" zoomScaleNormal="100" zoomScaleSheetLayoutView="100" zoomScalePageLayoutView="90" workbookViewId="0">
      <selection activeCell="D25" sqref="D25:E25"/>
    </sheetView>
  </sheetViews>
  <sheetFormatPr defaultRowHeight="12.75"/>
  <cols>
    <col min="1" max="1" width="9.140625" style="964" customWidth="1"/>
    <col min="2" max="2" width="47" style="1275" customWidth="1"/>
    <col min="3" max="3" width="9.140625" style="1276"/>
    <col min="4" max="4" width="11" style="1277" customWidth="1"/>
    <col min="5" max="5" width="12.7109375" style="991" customWidth="1"/>
    <col min="6" max="6" width="15.85546875" style="1278" customWidth="1"/>
    <col min="7" max="16384" width="9.140625" style="991"/>
  </cols>
  <sheetData>
    <row r="1" spans="1:6" s="988" customFormat="1" ht="12" thickBot="1">
      <c r="A1" s="987" t="s">
        <v>843</v>
      </c>
      <c r="B1" s="987" t="s">
        <v>844</v>
      </c>
      <c r="C1" s="987" t="s">
        <v>866</v>
      </c>
      <c r="D1" s="987" t="s">
        <v>845</v>
      </c>
      <c r="E1" s="987" t="s">
        <v>430</v>
      </c>
      <c r="F1" s="987" t="s">
        <v>431</v>
      </c>
    </row>
    <row r="2" spans="1:6">
      <c r="A2" s="989" t="s">
        <v>331</v>
      </c>
      <c r="B2" s="989" t="s">
        <v>332</v>
      </c>
      <c r="C2" s="989" t="s">
        <v>333</v>
      </c>
      <c r="D2" s="990" t="s">
        <v>334</v>
      </c>
      <c r="E2" s="989" t="s">
        <v>335</v>
      </c>
      <c r="F2" s="989" t="s">
        <v>1367</v>
      </c>
    </row>
    <row r="3" spans="1:6">
      <c r="A3" s="992"/>
      <c r="B3" s="992"/>
      <c r="C3" s="992"/>
      <c r="D3" s="992"/>
      <c r="E3" s="992"/>
      <c r="F3" s="992"/>
    </row>
    <row r="4" spans="1:6" s="997" customFormat="1">
      <c r="A4" s="1856" t="s">
        <v>679</v>
      </c>
      <c r="B4" s="1856"/>
      <c r="C4" s="993"/>
      <c r="D4" s="994"/>
      <c r="E4" s="995"/>
      <c r="F4" s="996"/>
    </row>
    <row r="5" spans="1:6" ht="70.5" customHeight="1">
      <c r="A5" s="999" t="s">
        <v>401</v>
      </c>
      <c r="B5" s="1857" t="s">
        <v>1168</v>
      </c>
      <c r="C5" s="1857"/>
      <c r="D5" s="1857"/>
      <c r="E5" s="1857"/>
      <c r="F5" s="1000"/>
    </row>
    <row r="6" spans="1:6" ht="21.75" customHeight="1">
      <c r="A6" s="999" t="s">
        <v>401</v>
      </c>
      <c r="B6" s="1857" t="s">
        <v>1169</v>
      </c>
      <c r="C6" s="1857"/>
      <c r="D6" s="1857"/>
      <c r="E6" s="1857"/>
      <c r="F6" s="1000"/>
    </row>
    <row r="7" spans="1:6" ht="27" customHeight="1">
      <c r="A7" s="1001" t="s">
        <v>401</v>
      </c>
      <c r="B7" s="1855" t="s">
        <v>1170</v>
      </c>
      <c r="C7" s="1855"/>
      <c r="D7" s="1855"/>
      <c r="E7" s="1855"/>
      <c r="F7" s="1002"/>
    </row>
    <row r="8" spans="1:6" ht="28.5" customHeight="1">
      <c r="A8" s="1001" t="s">
        <v>401</v>
      </c>
      <c r="B8" s="1855" t="s">
        <v>1369</v>
      </c>
      <c r="C8" s="1855"/>
      <c r="D8" s="1855"/>
      <c r="E8" s="1855"/>
      <c r="F8" s="1002"/>
    </row>
    <row r="9" spans="1:6" ht="33" customHeight="1">
      <c r="A9" s="1001" t="s">
        <v>401</v>
      </c>
      <c r="B9" s="1855" t="s">
        <v>1370</v>
      </c>
      <c r="C9" s="1855"/>
      <c r="D9" s="1855"/>
      <c r="E9" s="1855"/>
      <c r="F9" s="1002"/>
    </row>
    <row r="10" spans="1:6" ht="27.75" customHeight="1">
      <c r="A10" s="1001" t="s">
        <v>401</v>
      </c>
      <c r="B10" s="1855" t="s">
        <v>1371</v>
      </c>
      <c r="C10" s="1855"/>
      <c r="D10" s="1855"/>
      <c r="E10" s="1855"/>
      <c r="F10" s="1002"/>
    </row>
    <row r="11" spans="1:6" ht="27.75" customHeight="1">
      <c r="A11" s="1001" t="s">
        <v>401</v>
      </c>
      <c r="B11" s="1855" t="s">
        <v>1372</v>
      </c>
      <c r="C11" s="1855"/>
      <c r="D11" s="1855"/>
      <c r="E11" s="1855"/>
      <c r="F11" s="1003"/>
    </row>
    <row r="12" spans="1:6" s="1712" customFormat="1" ht="57" customHeight="1">
      <c r="A12" s="1711" t="s">
        <v>401</v>
      </c>
      <c r="B12" s="1860" t="s">
        <v>1373</v>
      </c>
      <c r="C12" s="1860"/>
      <c r="D12" s="1860"/>
      <c r="E12" s="1860"/>
      <c r="F12" s="1665"/>
    </row>
    <row r="13" spans="1:6" ht="27.75" customHeight="1">
      <c r="A13" s="1001" t="s">
        <v>401</v>
      </c>
      <c r="B13" s="1860" t="s">
        <v>1374</v>
      </c>
      <c r="C13" s="1860"/>
      <c r="D13" s="1860"/>
      <c r="E13" s="1860"/>
      <c r="F13" s="957"/>
    </row>
    <row r="14" spans="1:6" ht="42" customHeight="1">
      <c r="A14" s="998" t="s">
        <v>401</v>
      </c>
      <c r="B14" s="1861" t="s">
        <v>1375</v>
      </c>
      <c r="C14" s="1861"/>
      <c r="D14" s="1861"/>
      <c r="E14" s="1861"/>
      <c r="F14" s="1004"/>
    </row>
    <row r="15" spans="1:6" ht="19.7" customHeight="1">
      <c r="A15" s="999" t="s">
        <v>401</v>
      </c>
      <c r="B15" s="1862" t="s">
        <v>1376</v>
      </c>
      <c r="C15" s="1862"/>
      <c r="D15" s="1862"/>
      <c r="E15" s="1862"/>
      <c r="F15" s="956"/>
    </row>
    <row r="16" spans="1:6" ht="43.5" customHeight="1">
      <c r="A16" s="999" t="s">
        <v>401</v>
      </c>
      <c r="B16" s="1862" t="s">
        <v>1377</v>
      </c>
      <c r="C16" s="1862"/>
      <c r="D16" s="1862"/>
      <c r="E16" s="1862"/>
      <c r="F16" s="956"/>
    </row>
    <row r="17" spans="1:6" ht="49.5" customHeight="1">
      <c r="A17" s="999" t="s">
        <v>401</v>
      </c>
      <c r="B17" s="1862" t="s">
        <v>1378</v>
      </c>
      <c r="C17" s="1862"/>
      <c r="D17" s="1862"/>
      <c r="E17" s="1862"/>
      <c r="F17" s="956"/>
    </row>
    <row r="18" spans="1:6" s="997" customFormat="1">
      <c r="A18" s="270"/>
      <c r="B18" s="179"/>
      <c r="C18" s="1005"/>
      <c r="D18" s="1006"/>
      <c r="E18" s="179"/>
      <c r="F18" s="1007"/>
    </row>
    <row r="19" spans="1:6">
      <c r="A19" s="1008" t="s">
        <v>1160</v>
      </c>
      <c r="B19" s="1009" t="s">
        <v>1379</v>
      </c>
      <c r="C19" s="1010"/>
      <c r="D19" s="1011"/>
      <c r="E19" s="1012"/>
      <c r="F19" s="1013"/>
    </row>
    <row r="20" spans="1:6">
      <c r="A20" s="1014"/>
      <c r="B20" s="1015"/>
      <c r="C20" s="1016"/>
      <c r="D20" s="1017"/>
      <c r="E20" s="1018"/>
      <c r="F20" s="1019"/>
    </row>
    <row r="21" spans="1:6">
      <c r="A21" s="293" t="s">
        <v>753</v>
      </c>
      <c r="B21" s="1863" t="s">
        <v>1380</v>
      </c>
      <c r="C21" s="1863"/>
      <c r="D21" s="1020"/>
      <c r="E21" s="1021"/>
      <c r="F21" s="1022"/>
    </row>
    <row r="22" spans="1:6" s="997" customFormat="1">
      <c r="A22" s="1023"/>
      <c r="B22" s="1024"/>
      <c r="C22" s="1025"/>
      <c r="D22" s="1026"/>
      <c r="E22" s="1027"/>
      <c r="F22" s="1028"/>
    </row>
    <row r="23" spans="1:6" ht="102">
      <c r="A23" s="1029" t="s">
        <v>1178</v>
      </c>
      <c r="B23" s="1030" t="s">
        <v>1381</v>
      </c>
      <c r="C23" s="1031" t="s">
        <v>1382</v>
      </c>
      <c r="D23" s="1032">
        <v>2350</v>
      </c>
      <c r="E23" s="1713"/>
      <c r="F23" s="1714">
        <f>D23*E23</f>
        <v>0</v>
      </c>
    </row>
    <row r="24" spans="1:6" ht="134.25" customHeight="1">
      <c r="A24" s="1033" t="s">
        <v>1183</v>
      </c>
      <c r="B24" s="1034" t="s">
        <v>1767</v>
      </c>
      <c r="C24" s="1035" t="s">
        <v>1383</v>
      </c>
      <c r="D24" s="1036">
        <v>2350</v>
      </c>
      <c r="E24" s="1715"/>
      <c r="F24" s="1716">
        <f>D24*E24</f>
        <v>0</v>
      </c>
    </row>
    <row r="25" spans="1:6" ht="105" customHeight="1">
      <c r="A25" s="1037" t="s">
        <v>1185</v>
      </c>
      <c r="B25" s="1034" t="s">
        <v>1768</v>
      </c>
      <c r="C25" s="1035" t="s">
        <v>1382</v>
      </c>
      <c r="D25" s="1036">
        <v>1690</v>
      </c>
      <c r="E25" s="1715"/>
      <c r="F25" s="1716">
        <f>D25*E25</f>
        <v>0</v>
      </c>
    </row>
    <row r="26" spans="1:6">
      <c r="A26" s="1038" t="s">
        <v>560</v>
      </c>
      <c r="B26" s="1039" t="s">
        <v>1384</v>
      </c>
      <c r="C26" s="1040"/>
      <c r="D26" s="1041"/>
      <c r="E26" s="1042"/>
      <c r="F26" s="1043">
        <f>SUM(F23:F25)</f>
        <v>0</v>
      </c>
    </row>
    <row r="27" spans="1:6">
      <c r="A27" s="445"/>
      <c r="B27" s="446"/>
      <c r="C27" s="1044"/>
      <c r="D27" s="1045"/>
      <c r="E27" s="1046"/>
      <c r="F27" s="1047"/>
    </row>
    <row r="28" spans="1:6">
      <c r="A28" s="466" t="s">
        <v>754</v>
      </c>
      <c r="B28" s="1864" t="s">
        <v>1385</v>
      </c>
      <c r="C28" s="1865"/>
      <c r="D28" s="1048"/>
      <c r="E28" s="1049"/>
      <c r="F28" s="1050"/>
    </row>
    <row r="29" spans="1:6" s="997" customFormat="1">
      <c r="A29" s="1051"/>
      <c r="B29" s="1052"/>
      <c r="C29" s="1044"/>
      <c r="D29" s="1053"/>
      <c r="E29" s="1054"/>
      <c r="F29" s="1055"/>
    </row>
    <row r="30" spans="1:6" ht="115.5" customHeight="1">
      <c r="A30" s="1056" t="s">
        <v>651</v>
      </c>
      <c r="B30" s="1057" t="s">
        <v>1769</v>
      </c>
      <c r="C30" s="1058"/>
      <c r="D30" s="1059"/>
      <c r="E30" s="1060"/>
      <c r="F30" s="1061"/>
    </row>
    <row r="31" spans="1:6" ht="14.25">
      <c r="A31" s="1056"/>
      <c r="B31" s="1062" t="s">
        <v>1386</v>
      </c>
      <c r="C31" s="1058" t="s">
        <v>1383</v>
      </c>
      <c r="D31" s="1059">
        <v>3300</v>
      </c>
      <c r="E31" s="1060"/>
      <c r="F31" s="1063">
        <f>D31*E31</f>
        <v>0</v>
      </c>
    </row>
    <row r="32" spans="1:6">
      <c r="A32" s="1029"/>
      <c r="B32" s="1064" t="s">
        <v>1387</v>
      </c>
      <c r="C32" s="1031" t="s">
        <v>650</v>
      </c>
      <c r="D32" s="1032">
        <v>120</v>
      </c>
      <c r="E32" s="1065"/>
      <c r="F32" s="1066">
        <f>D32*E32</f>
        <v>0</v>
      </c>
    </row>
    <row r="33" spans="1:6">
      <c r="A33" s="1033"/>
      <c r="B33" s="1067" t="s">
        <v>1388</v>
      </c>
      <c r="C33" s="1035"/>
      <c r="D33" s="1036"/>
      <c r="E33" s="1068"/>
      <c r="F33" s="1069">
        <f>SUM(F31:F32)</f>
        <v>0</v>
      </c>
    </row>
    <row r="34" spans="1:6">
      <c r="A34" s="1070"/>
      <c r="B34" s="1070" t="s">
        <v>1389</v>
      </c>
      <c r="C34" s="1070"/>
      <c r="D34" s="1070"/>
      <c r="E34" s="1071"/>
      <c r="F34" s="1072">
        <f>SUM(F33)</f>
        <v>0</v>
      </c>
    </row>
    <row r="35" spans="1:6">
      <c r="A35" s="446"/>
      <c r="B35" s="446"/>
      <c r="C35" s="446"/>
      <c r="D35" s="446"/>
      <c r="E35" s="1073"/>
      <c r="F35" s="1074"/>
    </row>
    <row r="36" spans="1:6">
      <c r="A36" s="1075" t="s">
        <v>424</v>
      </c>
      <c r="B36" s="1076" t="s">
        <v>262</v>
      </c>
      <c r="C36" s="1077"/>
      <c r="D36" s="1078"/>
      <c r="E36" s="1079"/>
      <c r="F36" s="1080"/>
    </row>
    <row r="37" spans="1:6">
      <c r="A37" s="1081"/>
      <c r="B37" s="1082"/>
      <c r="C37" s="1058"/>
      <c r="D37" s="1059"/>
      <c r="E37" s="1083"/>
      <c r="F37" s="1084"/>
    </row>
    <row r="38" spans="1:6" ht="78.75" customHeight="1">
      <c r="A38" s="1085" t="s">
        <v>656</v>
      </c>
      <c r="B38" s="1086" t="s">
        <v>1770</v>
      </c>
      <c r="C38" s="1031" t="s">
        <v>1390</v>
      </c>
      <c r="D38" s="1032">
        <v>660</v>
      </c>
      <c r="E38" s="1717"/>
      <c r="F38" s="1714">
        <f>D38*E38</f>
        <v>0</v>
      </c>
    </row>
    <row r="39" spans="1:6" ht="77.25" customHeight="1">
      <c r="A39" s="1037" t="s">
        <v>1277</v>
      </c>
      <c r="B39" s="1087" t="s">
        <v>1391</v>
      </c>
      <c r="C39" s="1035" t="s">
        <v>1390</v>
      </c>
      <c r="D39" s="1036">
        <v>1220</v>
      </c>
      <c r="E39" s="1718"/>
      <c r="F39" s="1714">
        <f t="shared" ref="F39:F40" si="0">D39*E39</f>
        <v>0</v>
      </c>
    </row>
    <row r="40" spans="1:6" ht="90" customHeight="1">
      <c r="A40" s="1037" t="s">
        <v>1278</v>
      </c>
      <c r="B40" s="1087" t="s">
        <v>1392</v>
      </c>
      <c r="C40" s="1035" t="s">
        <v>1393</v>
      </c>
      <c r="D40" s="1036">
        <v>455</v>
      </c>
      <c r="E40" s="1718"/>
      <c r="F40" s="1714">
        <f t="shared" si="0"/>
        <v>0</v>
      </c>
    </row>
    <row r="41" spans="1:6" ht="107.25" customHeight="1">
      <c r="A41" s="1037" t="s">
        <v>1394</v>
      </c>
      <c r="B41" s="1087" t="s">
        <v>1395</v>
      </c>
      <c r="C41" s="1035" t="s">
        <v>1383</v>
      </c>
      <c r="D41" s="1036">
        <v>394</v>
      </c>
      <c r="E41" s="1718"/>
      <c r="F41" s="1714">
        <f>D41*E41</f>
        <v>0</v>
      </c>
    </row>
    <row r="42" spans="1:6" ht="90" customHeight="1">
      <c r="A42" s="1037" t="s">
        <v>1287</v>
      </c>
      <c r="B42" s="1087" t="s">
        <v>1396</v>
      </c>
      <c r="C42" s="1035" t="s">
        <v>1393</v>
      </c>
      <c r="D42" s="1036">
        <v>9</v>
      </c>
      <c r="E42" s="1718"/>
      <c r="F42" s="1714">
        <f>D42*E42</f>
        <v>0</v>
      </c>
    </row>
    <row r="43" spans="1:6" ht="120.75" customHeight="1">
      <c r="A43" s="1037" t="s">
        <v>1297</v>
      </c>
      <c r="B43" s="1087" t="s">
        <v>1397</v>
      </c>
      <c r="C43" s="1035" t="s">
        <v>1383</v>
      </c>
      <c r="D43" s="1036">
        <v>1310</v>
      </c>
      <c r="E43" s="1718"/>
      <c r="F43" s="1714">
        <f>D43*E43</f>
        <v>0</v>
      </c>
    </row>
    <row r="44" spans="1:6" ht="143.25" customHeight="1">
      <c r="A44" s="1037" t="s">
        <v>1302</v>
      </c>
      <c r="B44" s="1087" t="s">
        <v>1398</v>
      </c>
      <c r="C44" s="1035" t="s">
        <v>1393</v>
      </c>
      <c r="D44" s="1036">
        <v>860</v>
      </c>
      <c r="E44" s="1718"/>
      <c r="F44" s="1714">
        <f t="shared" ref="F44:F45" si="1">D44*E44</f>
        <v>0</v>
      </c>
    </row>
    <row r="45" spans="1:6" ht="181.5" customHeight="1">
      <c r="A45" s="1037" t="s">
        <v>1304</v>
      </c>
      <c r="B45" s="1087" t="s">
        <v>1399</v>
      </c>
      <c r="C45" s="1035" t="s">
        <v>1383</v>
      </c>
      <c r="D45" s="1036">
        <v>1180</v>
      </c>
      <c r="E45" s="1718"/>
      <c r="F45" s="1714">
        <f t="shared" si="1"/>
        <v>0</v>
      </c>
    </row>
    <row r="46" spans="1:6">
      <c r="A46" s="1038"/>
      <c r="B46" s="1039" t="s">
        <v>1400</v>
      </c>
      <c r="C46" s="1040"/>
      <c r="D46" s="1088"/>
      <c r="E46" s="1089"/>
      <c r="F46" s="1090">
        <f>SUM(F38:F45)</f>
        <v>0</v>
      </c>
    </row>
    <row r="47" spans="1:6">
      <c r="A47" s="1081"/>
      <c r="B47" s="1082"/>
      <c r="C47" s="1058"/>
      <c r="D47" s="1059"/>
      <c r="E47" s="1083"/>
      <c r="F47" s="1091"/>
    </row>
    <row r="48" spans="1:6">
      <c r="A48" s="1092"/>
      <c r="B48" s="1092"/>
      <c r="C48" s="1093"/>
      <c r="D48" s="1094"/>
      <c r="E48" s="1083"/>
      <c r="F48" s="1091"/>
    </row>
    <row r="49" spans="1:6">
      <c r="A49" s="466" t="s">
        <v>425</v>
      </c>
      <c r="B49" s="1864" t="s">
        <v>1401</v>
      </c>
      <c r="C49" s="1865"/>
      <c r="D49" s="1048"/>
      <c r="E49" s="1095"/>
      <c r="F49" s="1096"/>
    </row>
    <row r="50" spans="1:6" ht="14.25">
      <c r="A50" s="1081"/>
      <c r="B50" s="1097"/>
      <c r="C50" s="1058"/>
      <c r="D50" s="1059"/>
      <c r="E50" s="1083"/>
      <c r="F50" s="1091"/>
    </row>
    <row r="51" spans="1:6" ht="346.5" customHeight="1">
      <c r="A51" s="1866" t="s">
        <v>1402</v>
      </c>
      <c r="B51" s="1098" t="s">
        <v>1403</v>
      </c>
      <c r="C51" s="1058"/>
      <c r="D51" s="1059"/>
      <c r="E51" s="1083"/>
      <c r="F51" s="1091"/>
    </row>
    <row r="52" spans="1:6" ht="132" customHeight="1">
      <c r="A52" s="1867"/>
      <c r="B52" s="1099" t="s">
        <v>1404</v>
      </c>
      <c r="C52" s="1031" t="s">
        <v>1383</v>
      </c>
      <c r="D52" s="1032">
        <v>1910</v>
      </c>
      <c r="E52" s="1717"/>
      <c r="F52" s="1714">
        <f>D52*E52</f>
        <v>0</v>
      </c>
    </row>
    <row r="53" spans="1:6" ht="275.25" customHeight="1">
      <c r="A53" s="1081" t="s">
        <v>1405</v>
      </c>
      <c r="B53" s="1098" t="s">
        <v>1406</v>
      </c>
      <c r="C53" s="1058" t="s">
        <v>1393</v>
      </c>
      <c r="D53" s="1059">
        <v>15</v>
      </c>
      <c r="E53" s="1719"/>
      <c r="F53" s="1720">
        <f>D53*E53</f>
        <v>0</v>
      </c>
    </row>
    <row r="54" spans="1:6" ht="76.5">
      <c r="A54" s="1858" t="s">
        <v>1407</v>
      </c>
      <c r="B54" s="1082" t="s">
        <v>1771</v>
      </c>
      <c r="C54" s="1100"/>
      <c r="D54" s="1101"/>
      <c r="E54" s="1721"/>
      <c r="F54" s="1101"/>
    </row>
    <row r="55" spans="1:6" ht="14.25">
      <c r="A55" s="1858"/>
      <c r="B55" s="1102" t="s">
        <v>1408</v>
      </c>
      <c r="C55" s="1044" t="s">
        <v>1390</v>
      </c>
      <c r="D55" s="1053">
        <v>15</v>
      </c>
      <c r="E55" s="1722"/>
      <c r="F55" s="1053">
        <f>D55*E55</f>
        <v>0</v>
      </c>
    </row>
    <row r="56" spans="1:6">
      <c r="A56" s="1859"/>
      <c r="B56" s="1103" t="s">
        <v>1409</v>
      </c>
      <c r="C56" s="1104" t="s">
        <v>329</v>
      </c>
      <c r="D56" s="1105">
        <v>265</v>
      </c>
      <c r="E56" s="1723"/>
      <c r="F56" s="1107">
        <f>D56*E56</f>
        <v>0</v>
      </c>
    </row>
    <row r="57" spans="1:6">
      <c r="A57" s="1108"/>
      <c r="B57" s="1109" t="s">
        <v>1410</v>
      </c>
      <c r="C57" s="1110"/>
      <c r="D57" s="1111"/>
      <c r="E57" s="1112"/>
      <c r="F57" s="1113">
        <f>SUM(F55:F56)</f>
        <v>0</v>
      </c>
    </row>
    <row r="58" spans="1:6" ht="76.5">
      <c r="A58" s="1869" t="s">
        <v>1411</v>
      </c>
      <c r="B58" s="1114" t="s">
        <v>1772</v>
      </c>
      <c r="C58" s="413"/>
      <c r="D58" s="1115"/>
      <c r="E58" s="1116"/>
      <c r="F58" s="1101"/>
    </row>
    <row r="59" spans="1:6" ht="14.25">
      <c r="A59" s="1858"/>
      <c r="B59" s="1102" t="s">
        <v>1408</v>
      </c>
      <c r="C59" s="1114" t="s">
        <v>1390</v>
      </c>
      <c r="D59" s="1115">
        <v>6</v>
      </c>
      <c r="E59" s="1117"/>
      <c r="F59" s="1118">
        <f>SUM(D59*E59)</f>
        <v>0</v>
      </c>
    </row>
    <row r="60" spans="1:6">
      <c r="A60" s="1858"/>
      <c r="B60" s="1102" t="s">
        <v>1409</v>
      </c>
      <c r="C60" s="1114" t="s">
        <v>329</v>
      </c>
      <c r="D60" s="1115">
        <v>744</v>
      </c>
      <c r="E60" s="1117"/>
      <c r="F60" s="1118">
        <f>SUM(D60*E60)</f>
        <v>0</v>
      </c>
    </row>
    <row r="61" spans="1:6" ht="14.25">
      <c r="A61" s="1859"/>
      <c r="B61" s="1103" t="s">
        <v>1412</v>
      </c>
      <c r="C61" s="1104" t="s">
        <v>1383</v>
      </c>
      <c r="D61" s="1105">
        <v>29</v>
      </c>
      <c r="E61" s="1106"/>
      <c r="F61" s="1119">
        <f>SUM(D61*E61)</f>
        <v>0</v>
      </c>
    </row>
    <row r="62" spans="1:6">
      <c r="A62" s="1108"/>
      <c r="B62" s="1109" t="s">
        <v>1413</v>
      </c>
      <c r="C62" s="1109"/>
      <c r="D62" s="1111"/>
      <c r="E62" s="1112"/>
      <c r="F62" s="1120">
        <f>SUM(F59:F61)</f>
        <v>0</v>
      </c>
    </row>
    <row r="63" spans="1:6" ht="25.5">
      <c r="A63" s="1038"/>
      <c r="B63" s="1121" t="s">
        <v>1414</v>
      </c>
      <c r="C63" s="1122"/>
      <c r="D63" s="1123"/>
      <c r="E63" s="1124"/>
      <c r="F63" s="1125">
        <f>SUM(F52,F53,F57,F62)</f>
        <v>0</v>
      </c>
    </row>
    <row r="64" spans="1:6" s="997" customFormat="1">
      <c r="A64" s="466" t="s">
        <v>1415</v>
      </c>
      <c r="B64" s="1126" t="s">
        <v>1416</v>
      </c>
      <c r="C64" s="1126"/>
      <c r="D64" s="466"/>
      <c r="E64" s="1127"/>
      <c r="F64" s="1128"/>
    </row>
    <row r="65" spans="1:7" s="997" customFormat="1">
      <c r="A65" s="1129"/>
      <c r="B65" s="1130"/>
      <c r="C65" s="1044"/>
      <c r="D65" s="1045"/>
      <c r="E65" s="1131"/>
      <c r="F65" s="1045"/>
      <c r="G65" s="1132"/>
    </row>
    <row r="66" spans="1:7" ht="105.75" customHeight="1">
      <c r="A66" s="1858" t="s">
        <v>1417</v>
      </c>
      <c r="B66" s="1052" t="s">
        <v>1773</v>
      </c>
      <c r="C66" s="1044"/>
      <c r="D66" s="1133"/>
      <c r="E66" s="1134"/>
      <c r="F66" s="1118"/>
      <c r="G66" s="997"/>
    </row>
    <row r="67" spans="1:7" ht="14.25">
      <c r="A67" s="1858"/>
      <c r="B67" s="1135" t="s">
        <v>1418</v>
      </c>
      <c r="C67" s="1093" t="s">
        <v>1390</v>
      </c>
      <c r="D67" s="1136">
        <v>4.2</v>
      </c>
      <c r="E67" s="1724"/>
      <c r="F67" s="1053">
        <f>SUM(D67*E67)</f>
        <v>0</v>
      </c>
      <c r="G67" s="997"/>
    </row>
    <row r="68" spans="1:7" ht="14.25">
      <c r="A68" s="1858"/>
      <c r="B68" s="1135" t="s">
        <v>1419</v>
      </c>
      <c r="C68" s="1093" t="s">
        <v>1390</v>
      </c>
      <c r="D68" s="1136">
        <v>9.4</v>
      </c>
      <c r="E68" s="1724"/>
      <c r="F68" s="1053">
        <f t="shared" ref="F68:F73" si="2">SUM(D68*E68)</f>
        <v>0</v>
      </c>
      <c r="G68" s="997"/>
    </row>
    <row r="69" spans="1:7" ht="14.25">
      <c r="A69" s="1858"/>
      <c r="B69" s="1135" t="s">
        <v>1420</v>
      </c>
      <c r="C69" s="1093" t="s">
        <v>1390</v>
      </c>
      <c r="D69" s="1053">
        <v>4.2</v>
      </c>
      <c r="E69" s="1724"/>
      <c r="F69" s="1053">
        <f t="shared" si="2"/>
        <v>0</v>
      </c>
      <c r="G69" s="997"/>
    </row>
    <row r="70" spans="1:7" ht="14.25">
      <c r="A70" s="1858"/>
      <c r="B70" s="1135" t="s">
        <v>1421</v>
      </c>
      <c r="C70" s="1093" t="s">
        <v>1390</v>
      </c>
      <c r="D70" s="1053">
        <v>3.6</v>
      </c>
      <c r="E70" s="1724"/>
      <c r="F70" s="1053">
        <f t="shared" si="2"/>
        <v>0</v>
      </c>
      <c r="G70" s="997"/>
    </row>
    <row r="71" spans="1:7" ht="14.25">
      <c r="A71" s="1858"/>
      <c r="B71" s="1135" t="s">
        <v>1422</v>
      </c>
      <c r="C71" s="1093" t="s">
        <v>1390</v>
      </c>
      <c r="D71" s="1053">
        <v>8</v>
      </c>
      <c r="E71" s="1724"/>
      <c r="F71" s="1053">
        <f t="shared" si="2"/>
        <v>0</v>
      </c>
      <c r="G71" s="997"/>
    </row>
    <row r="72" spans="1:7" ht="14.25" customHeight="1">
      <c r="A72" s="1858"/>
      <c r="B72" s="1135" t="s">
        <v>1423</v>
      </c>
      <c r="C72" s="1093" t="s">
        <v>1390</v>
      </c>
      <c r="D72" s="1053">
        <v>4.7</v>
      </c>
      <c r="E72" s="1724"/>
      <c r="F72" s="1053">
        <f t="shared" si="2"/>
        <v>0</v>
      </c>
      <c r="G72" s="997"/>
    </row>
    <row r="73" spans="1:7" ht="15">
      <c r="A73" s="1859"/>
      <c r="B73" s="1137" t="s">
        <v>1424</v>
      </c>
      <c r="C73" s="1138" t="s">
        <v>1393</v>
      </c>
      <c r="D73" s="1105">
        <v>8.1</v>
      </c>
      <c r="E73" s="1725"/>
      <c r="F73" s="1053">
        <f t="shared" si="2"/>
        <v>0</v>
      </c>
      <c r="G73" s="997"/>
    </row>
    <row r="74" spans="1:7" ht="14.25">
      <c r="A74" s="1139"/>
      <c r="B74" s="1087" t="s">
        <v>1425</v>
      </c>
      <c r="C74" s="1140" t="s">
        <v>1390</v>
      </c>
      <c r="D74" s="1113">
        <v>42.2</v>
      </c>
      <c r="E74" s="1201"/>
      <c r="F74" s="1219">
        <f>SUM(F67:F73)</f>
        <v>0</v>
      </c>
      <c r="G74" s="997"/>
    </row>
    <row r="75" spans="1:7" ht="116.25" customHeight="1">
      <c r="A75" s="1870" t="s">
        <v>1426</v>
      </c>
      <c r="B75" s="1052" t="s">
        <v>1774</v>
      </c>
      <c r="C75" s="1114"/>
      <c r="D75" s="1074"/>
      <c r="E75" s="1142"/>
      <c r="F75" s="1143"/>
      <c r="G75" s="997"/>
    </row>
    <row r="76" spans="1:7">
      <c r="A76" s="1870"/>
      <c r="B76" s="1144" t="s">
        <v>1427</v>
      </c>
      <c r="C76" s="1114"/>
      <c r="D76" s="1074"/>
      <c r="E76" s="1727"/>
      <c r="F76" s="1101"/>
      <c r="G76" s="997"/>
    </row>
    <row r="77" spans="1:7" ht="14.25">
      <c r="A77" s="1870"/>
      <c r="B77" s="1102" t="s">
        <v>1408</v>
      </c>
      <c r="C77" s="1114" t="s">
        <v>1390</v>
      </c>
      <c r="D77" s="1045">
        <v>21</v>
      </c>
      <c r="E77" s="1724"/>
      <c r="F77" s="1053">
        <f>SUM(D77*E77)</f>
        <v>0</v>
      </c>
      <c r="G77" s="997"/>
    </row>
    <row r="78" spans="1:7">
      <c r="A78" s="1870"/>
      <c r="B78" s="1102" t="s">
        <v>1409</v>
      </c>
      <c r="C78" s="1044" t="s">
        <v>329</v>
      </c>
      <c r="D78" s="1053">
        <v>847</v>
      </c>
      <c r="E78" s="1724"/>
      <c r="F78" s="1053">
        <f>SUM(D78*E78)</f>
        <v>0</v>
      </c>
      <c r="G78" s="997"/>
    </row>
    <row r="79" spans="1:7" ht="13.5" customHeight="1">
      <c r="A79" s="1870"/>
      <c r="B79" s="1144" t="s">
        <v>1428</v>
      </c>
      <c r="C79" s="1044"/>
      <c r="D79" s="1053"/>
      <c r="E79" s="1724"/>
      <c r="F79" s="1726"/>
      <c r="G79" s="997"/>
    </row>
    <row r="80" spans="1:7" ht="14.25">
      <c r="A80" s="1870"/>
      <c r="B80" s="1102" t="s">
        <v>1408</v>
      </c>
      <c r="C80" s="1114" t="s">
        <v>1390</v>
      </c>
      <c r="D80" s="1045">
        <v>47</v>
      </c>
      <c r="E80" s="1724"/>
      <c r="F80" s="1053">
        <f>SUM(D80*E80)</f>
        <v>0</v>
      </c>
      <c r="G80" s="997"/>
    </row>
    <row r="81" spans="1:7">
      <c r="A81" s="1870"/>
      <c r="B81" s="1102" t="s">
        <v>1409</v>
      </c>
      <c r="C81" s="1044" t="s">
        <v>329</v>
      </c>
      <c r="D81" s="1045">
        <v>2068</v>
      </c>
      <c r="E81" s="1724"/>
      <c r="F81" s="1053">
        <f>SUM(D81*E81)</f>
        <v>0</v>
      </c>
      <c r="G81" s="997"/>
    </row>
    <row r="82" spans="1:7">
      <c r="A82" s="1870"/>
      <c r="B82" s="1144" t="s">
        <v>1429</v>
      </c>
      <c r="C82" s="1044"/>
      <c r="D82" s="1053"/>
      <c r="E82" s="1724"/>
      <c r="F82" s="1053"/>
      <c r="G82" s="997"/>
    </row>
    <row r="83" spans="1:7" ht="14.25">
      <c r="A83" s="1870"/>
      <c r="B83" s="1102" t="s">
        <v>1408</v>
      </c>
      <c r="C83" s="1114" t="s">
        <v>1390</v>
      </c>
      <c r="D83" s="1045">
        <v>18</v>
      </c>
      <c r="E83" s="1724"/>
      <c r="F83" s="1053">
        <f t="shared" ref="F83:F96" si="3">SUM(D83*E83)</f>
        <v>0</v>
      </c>
      <c r="G83" s="997"/>
    </row>
    <row r="84" spans="1:7">
      <c r="A84" s="1870"/>
      <c r="B84" s="1102" t="s">
        <v>1409</v>
      </c>
      <c r="C84" s="1044" t="s">
        <v>329</v>
      </c>
      <c r="D84" s="1045">
        <v>737</v>
      </c>
      <c r="E84" s="1724"/>
      <c r="F84" s="1053">
        <f t="shared" si="3"/>
        <v>0</v>
      </c>
      <c r="G84" s="997"/>
    </row>
    <row r="85" spans="1:7">
      <c r="A85" s="1870"/>
      <c r="B85" s="1144" t="s">
        <v>1430</v>
      </c>
      <c r="C85" s="1114"/>
      <c r="D85" s="1146"/>
      <c r="E85" s="1727"/>
      <c r="F85" s="1053"/>
      <c r="G85" s="997"/>
    </row>
    <row r="86" spans="1:7" ht="14.25">
      <c r="A86" s="1870"/>
      <c r="B86" s="1102" t="s">
        <v>1408</v>
      </c>
      <c r="C86" s="1114" t="s">
        <v>1390</v>
      </c>
      <c r="D86" s="1053">
        <v>15</v>
      </c>
      <c r="E86" s="1724"/>
      <c r="F86" s="1053">
        <f t="shared" si="3"/>
        <v>0</v>
      </c>
      <c r="G86" s="997"/>
    </row>
    <row r="87" spans="1:7">
      <c r="A87" s="1870"/>
      <c r="B87" s="1102" t="s">
        <v>1409</v>
      </c>
      <c r="C87" s="1044" t="s">
        <v>329</v>
      </c>
      <c r="D87" s="1053">
        <v>665</v>
      </c>
      <c r="E87" s="1724"/>
      <c r="F87" s="1053">
        <f t="shared" si="3"/>
        <v>0</v>
      </c>
      <c r="G87" s="997"/>
    </row>
    <row r="88" spans="1:7">
      <c r="A88" s="1870"/>
      <c r="B88" s="1144" t="s">
        <v>1431</v>
      </c>
      <c r="C88" s="1044"/>
      <c r="D88" s="1053"/>
      <c r="E88" s="1724"/>
      <c r="F88" s="1053"/>
      <c r="G88" s="997"/>
    </row>
    <row r="89" spans="1:7" ht="14.25">
      <c r="A89" s="1870"/>
      <c r="B89" s="1102" t="s">
        <v>1408</v>
      </c>
      <c r="C89" s="1114" t="s">
        <v>1390</v>
      </c>
      <c r="D89" s="1045">
        <v>40</v>
      </c>
      <c r="E89" s="1724"/>
      <c r="F89" s="1053">
        <f t="shared" si="3"/>
        <v>0</v>
      </c>
      <c r="G89" s="997"/>
    </row>
    <row r="90" spans="1:7">
      <c r="A90" s="1870"/>
      <c r="B90" s="1102" t="s">
        <v>1409</v>
      </c>
      <c r="C90" s="1044" t="s">
        <v>329</v>
      </c>
      <c r="D90" s="1045">
        <v>1776</v>
      </c>
      <c r="E90" s="1724"/>
      <c r="F90" s="1053">
        <f t="shared" si="3"/>
        <v>0</v>
      </c>
      <c r="G90" s="997"/>
    </row>
    <row r="91" spans="1:7">
      <c r="A91" s="1870"/>
      <c r="B91" s="1144" t="s">
        <v>1432</v>
      </c>
      <c r="C91" s="1044"/>
      <c r="D91" s="1053"/>
      <c r="E91" s="1724"/>
      <c r="F91" s="1053"/>
      <c r="G91" s="997"/>
    </row>
    <row r="92" spans="1:7" ht="14.25">
      <c r="A92" s="1870"/>
      <c r="B92" s="1102" t="s">
        <v>1408</v>
      </c>
      <c r="C92" s="1114" t="s">
        <v>1390</v>
      </c>
      <c r="D92" s="1045">
        <v>21</v>
      </c>
      <c r="E92" s="1724"/>
      <c r="F92" s="1053">
        <f t="shared" si="3"/>
        <v>0</v>
      </c>
      <c r="G92" s="997"/>
    </row>
    <row r="93" spans="1:7">
      <c r="A93" s="1870"/>
      <c r="B93" s="1102" t="s">
        <v>1409</v>
      </c>
      <c r="C93" s="1044" t="s">
        <v>329</v>
      </c>
      <c r="D93" s="1045">
        <v>931</v>
      </c>
      <c r="E93" s="1724"/>
      <c r="F93" s="1053">
        <f t="shared" si="3"/>
        <v>0</v>
      </c>
      <c r="G93" s="997"/>
    </row>
    <row r="94" spans="1:7">
      <c r="A94" s="1870"/>
      <c r="B94" s="1144" t="s">
        <v>1424</v>
      </c>
      <c r="C94" s="1114"/>
      <c r="D94" s="1146"/>
      <c r="E94" s="1724"/>
      <c r="F94" s="1053"/>
      <c r="G94" s="997"/>
    </row>
    <row r="95" spans="1:7" ht="14.25">
      <c r="A95" s="1870"/>
      <c r="B95" s="1102" t="s">
        <v>1408</v>
      </c>
      <c r="C95" s="1114" t="s">
        <v>1390</v>
      </c>
      <c r="D95" s="1053">
        <v>43</v>
      </c>
      <c r="E95" s="1724"/>
      <c r="F95" s="1053">
        <f t="shared" si="3"/>
        <v>0</v>
      </c>
      <c r="G95" s="997"/>
    </row>
    <row r="96" spans="1:7">
      <c r="A96" s="1870"/>
      <c r="B96" s="1102" t="s">
        <v>1409</v>
      </c>
      <c r="C96" s="1044" t="s">
        <v>329</v>
      </c>
      <c r="D96" s="1053">
        <v>1907</v>
      </c>
      <c r="E96" s="1724"/>
      <c r="F96" s="1053">
        <f t="shared" si="3"/>
        <v>0</v>
      </c>
      <c r="G96" s="997"/>
    </row>
    <row r="97" spans="1:7">
      <c r="A97" s="1147"/>
      <c r="B97" s="1140" t="s">
        <v>1433</v>
      </c>
      <c r="C97" s="1140"/>
      <c r="D97" s="1113"/>
      <c r="E97" s="1201"/>
      <c r="F97" s="1728">
        <f>SUM(F77:F78,F80:F81,F83:F84,F86:F87,F89:F90,F92:F93,F95:F96)</f>
        <v>0</v>
      </c>
      <c r="G97" s="997"/>
    </row>
    <row r="98" spans="1:7" ht="14.25">
      <c r="A98" s="1871"/>
      <c r="B98" s="1044" t="s">
        <v>1408</v>
      </c>
      <c r="C98" s="1114" t="s">
        <v>1390</v>
      </c>
      <c r="D98" s="1053">
        <v>205</v>
      </c>
      <c r="E98" s="1724"/>
      <c r="F98" s="1726">
        <f>SUM(F77,F80,F83,F86,F89,F92,F95)</f>
        <v>0</v>
      </c>
      <c r="G98" s="997"/>
    </row>
    <row r="99" spans="1:7">
      <c r="A99" s="1870"/>
      <c r="B99" s="1104" t="s">
        <v>1409</v>
      </c>
      <c r="C99" s="1044" t="s">
        <v>329</v>
      </c>
      <c r="D99" s="1107">
        <v>8931</v>
      </c>
      <c r="E99" s="1725"/>
      <c r="F99" s="1249">
        <f>SUM(F78,F81,F84,F87,F90,F93,F96)</f>
        <v>0</v>
      </c>
      <c r="G99" s="997"/>
    </row>
    <row r="100" spans="1:7" ht="210" customHeight="1">
      <c r="A100" s="1870" t="s">
        <v>1434</v>
      </c>
      <c r="B100" s="1114" t="s">
        <v>1775</v>
      </c>
      <c r="C100" s="1044"/>
      <c r="D100" s="1053"/>
      <c r="E100" s="1724"/>
      <c r="F100" s="1726"/>
      <c r="G100" s="997"/>
    </row>
    <row r="101" spans="1:7">
      <c r="A101" s="1870"/>
      <c r="B101" s="1149" t="s">
        <v>1427</v>
      </c>
      <c r="C101" s="1044"/>
      <c r="D101" s="1053"/>
      <c r="E101" s="1724"/>
      <c r="F101" s="1726"/>
      <c r="G101" s="997"/>
    </row>
    <row r="102" spans="1:7">
      <c r="A102" s="1870"/>
      <c r="B102" s="1149"/>
      <c r="C102" s="1044"/>
      <c r="D102" s="1053"/>
      <c r="E102" s="1724"/>
      <c r="F102" s="1726"/>
      <c r="G102" s="997"/>
    </row>
    <row r="103" spans="1:7" ht="14.25">
      <c r="A103" s="1870"/>
      <c r="B103" s="1150" t="s">
        <v>1408</v>
      </c>
      <c r="C103" s="1044" t="s">
        <v>1390</v>
      </c>
      <c r="D103" s="1053">
        <v>8</v>
      </c>
      <c r="E103" s="1724"/>
      <c r="F103" s="1726">
        <f>(D103*E103)</f>
        <v>0</v>
      </c>
      <c r="G103" s="997"/>
    </row>
    <row r="104" spans="1:7" ht="14.25">
      <c r="A104" s="1870"/>
      <c r="B104" s="1150" t="s">
        <v>1435</v>
      </c>
      <c r="C104" s="1044" t="s">
        <v>1390</v>
      </c>
      <c r="D104" s="1053">
        <v>5</v>
      </c>
      <c r="E104" s="1724"/>
      <c r="F104" s="1726">
        <f t="shared" ref="F104:F150" si="4">(D104*E104)</f>
        <v>0</v>
      </c>
      <c r="G104" s="997"/>
    </row>
    <row r="105" spans="1:7" ht="14.25">
      <c r="A105" s="1870"/>
      <c r="B105" s="1150" t="s">
        <v>1412</v>
      </c>
      <c r="C105" s="1044" t="s">
        <v>1383</v>
      </c>
      <c r="D105" s="1053">
        <v>48</v>
      </c>
      <c r="E105" s="1724"/>
      <c r="F105" s="1726">
        <f t="shared" si="4"/>
        <v>0</v>
      </c>
      <c r="G105" s="997"/>
    </row>
    <row r="106" spans="1:7">
      <c r="A106" s="1870"/>
      <c r="B106" s="1150" t="s">
        <v>1436</v>
      </c>
      <c r="C106" s="1044" t="s">
        <v>329</v>
      </c>
      <c r="D106" s="1053">
        <v>484</v>
      </c>
      <c r="E106" s="1724"/>
      <c r="F106" s="1726">
        <f t="shared" si="4"/>
        <v>0</v>
      </c>
      <c r="G106" s="997"/>
    </row>
    <row r="107" spans="1:7" ht="14.25">
      <c r="A107" s="1870"/>
      <c r="B107" s="1150" t="s">
        <v>1437</v>
      </c>
      <c r="C107" s="1044" t="s">
        <v>1390</v>
      </c>
      <c r="D107" s="1053">
        <v>6</v>
      </c>
      <c r="E107" s="1724"/>
      <c r="F107" s="1726">
        <f t="shared" si="4"/>
        <v>0</v>
      </c>
      <c r="G107" s="997"/>
    </row>
    <row r="108" spans="1:7">
      <c r="A108" s="1870"/>
      <c r="B108" s="1150" t="s">
        <v>1438</v>
      </c>
      <c r="C108" s="1044" t="s">
        <v>1280</v>
      </c>
      <c r="D108" s="1053">
        <v>14</v>
      </c>
      <c r="E108" s="1724"/>
      <c r="F108" s="1726">
        <f t="shared" si="4"/>
        <v>0</v>
      </c>
      <c r="G108" s="997"/>
    </row>
    <row r="109" spans="1:7">
      <c r="A109" s="1870"/>
      <c r="B109" s="1149" t="s">
        <v>1428</v>
      </c>
      <c r="C109" s="1044"/>
      <c r="D109" s="1053"/>
      <c r="E109" s="1724"/>
      <c r="F109" s="1726"/>
      <c r="G109" s="997"/>
    </row>
    <row r="110" spans="1:7" ht="14.25">
      <c r="A110" s="1870"/>
      <c r="B110" s="1150" t="s">
        <v>1408</v>
      </c>
      <c r="C110" s="1044" t="s">
        <v>1390</v>
      </c>
      <c r="D110" s="1053">
        <v>45</v>
      </c>
      <c r="E110" s="1724"/>
      <c r="F110" s="1726">
        <f t="shared" si="4"/>
        <v>0</v>
      </c>
      <c r="G110" s="997"/>
    </row>
    <row r="111" spans="1:7" ht="14.25">
      <c r="A111" s="1870"/>
      <c r="B111" s="1150" t="s">
        <v>1435</v>
      </c>
      <c r="C111" s="1044" t="s">
        <v>1390</v>
      </c>
      <c r="D111" s="1053">
        <v>30</v>
      </c>
      <c r="E111" s="1724"/>
      <c r="F111" s="1726">
        <f t="shared" si="4"/>
        <v>0</v>
      </c>
      <c r="G111" s="997"/>
    </row>
    <row r="112" spans="1:7" ht="14.25">
      <c r="A112" s="1870"/>
      <c r="B112" s="1150" t="s">
        <v>1412</v>
      </c>
      <c r="C112" s="1044" t="s">
        <v>1383</v>
      </c>
      <c r="D112" s="1053">
        <v>300</v>
      </c>
      <c r="E112" s="1724"/>
      <c r="F112" s="1726">
        <f t="shared" si="4"/>
        <v>0</v>
      </c>
      <c r="G112" s="997"/>
    </row>
    <row r="113" spans="1:10">
      <c r="A113" s="1870"/>
      <c r="B113" s="1150" t="s">
        <v>1436</v>
      </c>
      <c r="C113" s="1044" t="s">
        <v>329</v>
      </c>
      <c r="D113" s="1053">
        <v>1986</v>
      </c>
      <c r="E113" s="1724"/>
      <c r="F113" s="1726">
        <f t="shared" si="4"/>
        <v>0</v>
      </c>
      <c r="G113" s="997"/>
    </row>
    <row r="114" spans="1:10" ht="14.25">
      <c r="A114" s="1870"/>
      <c r="B114" s="1150" t="s">
        <v>1437</v>
      </c>
      <c r="C114" s="1044" t="s">
        <v>1390</v>
      </c>
      <c r="D114" s="1053">
        <v>41</v>
      </c>
      <c r="E114" s="1724"/>
      <c r="F114" s="1726">
        <f t="shared" si="4"/>
        <v>0</v>
      </c>
      <c r="G114" s="997"/>
    </row>
    <row r="115" spans="1:10">
      <c r="A115" s="1870"/>
      <c r="B115" s="1150" t="s">
        <v>1438</v>
      </c>
      <c r="C115" s="1044" t="s">
        <v>1280</v>
      </c>
      <c r="D115" s="1053">
        <v>56</v>
      </c>
      <c r="E115" s="1724"/>
      <c r="F115" s="1726">
        <f t="shared" si="4"/>
        <v>0</v>
      </c>
      <c r="G115" s="997"/>
    </row>
    <row r="116" spans="1:10">
      <c r="A116" s="1870"/>
      <c r="B116" s="1149" t="s">
        <v>1439</v>
      </c>
      <c r="C116" s="1044"/>
      <c r="D116" s="1053"/>
      <c r="E116" s="1724"/>
      <c r="F116" s="1726"/>
      <c r="G116" s="997"/>
    </row>
    <row r="117" spans="1:10" ht="14.25">
      <c r="A117" s="1870"/>
      <c r="B117" s="1150" t="s">
        <v>1408</v>
      </c>
      <c r="C117" s="1044" t="s">
        <v>1390</v>
      </c>
      <c r="D117" s="1053">
        <v>16</v>
      </c>
      <c r="E117" s="1724"/>
      <c r="F117" s="1726">
        <f t="shared" si="4"/>
        <v>0</v>
      </c>
      <c r="G117" s="997"/>
    </row>
    <row r="118" spans="1:10" ht="14.25">
      <c r="A118" s="1870"/>
      <c r="B118" s="1150" t="s">
        <v>1435</v>
      </c>
      <c r="C118" s="1044" t="s">
        <v>1390</v>
      </c>
      <c r="D118" s="1053">
        <v>11</v>
      </c>
      <c r="E118" s="1724"/>
      <c r="F118" s="1726">
        <f t="shared" si="4"/>
        <v>0</v>
      </c>
      <c r="G118" s="1151"/>
      <c r="H118" s="1152"/>
      <c r="I118" s="1152"/>
      <c r="J118" s="1152"/>
    </row>
    <row r="119" spans="1:10" ht="14.25">
      <c r="A119" s="1870"/>
      <c r="B119" s="1150" t="s">
        <v>1412</v>
      </c>
      <c r="C119" s="1044" t="s">
        <v>1383</v>
      </c>
      <c r="D119" s="1053">
        <v>106</v>
      </c>
      <c r="E119" s="1724"/>
      <c r="F119" s="1726">
        <f t="shared" si="4"/>
        <v>0</v>
      </c>
      <c r="G119" s="1151"/>
      <c r="H119" s="1152"/>
      <c r="I119" s="1152"/>
      <c r="J119" s="1152"/>
    </row>
    <row r="120" spans="1:10">
      <c r="A120" s="1870"/>
      <c r="B120" s="1150" t="s">
        <v>1436</v>
      </c>
      <c r="C120" s="1044" t="s">
        <v>329</v>
      </c>
      <c r="D120" s="1053">
        <v>702</v>
      </c>
      <c r="E120" s="1724"/>
      <c r="F120" s="1726">
        <f t="shared" si="4"/>
        <v>0</v>
      </c>
      <c r="G120" s="1151"/>
      <c r="H120" s="1152"/>
      <c r="I120" s="1152"/>
      <c r="J120" s="1152"/>
    </row>
    <row r="121" spans="1:10" ht="14.25">
      <c r="A121" s="1870"/>
      <c r="B121" s="1150" t="s">
        <v>1437</v>
      </c>
      <c r="C121" s="1044" t="s">
        <v>1390</v>
      </c>
      <c r="D121" s="1053">
        <v>18</v>
      </c>
      <c r="E121" s="1724"/>
      <c r="F121" s="1726">
        <f t="shared" si="4"/>
        <v>0</v>
      </c>
      <c r="G121" s="1151"/>
      <c r="H121" s="1152"/>
      <c r="I121" s="1152"/>
      <c r="J121" s="1152"/>
    </row>
    <row r="122" spans="1:10">
      <c r="A122" s="1870"/>
      <c r="B122" s="1150" t="s">
        <v>1438</v>
      </c>
      <c r="C122" s="1044" t="s">
        <v>1280</v>
      </c>
      <c r="D122" s="1053">
        <v>26</v>
      </c>
      <c r="E122" s="1724"/>
      <c r="F122" s="1726">
        <f t="shared" si="4"/>
        <v>0</v>
      </c>
      <c r="G122" s="1151"/>
      <c r="H122" s="1152"/>
      <c r="I122" s="1152"/>
      <c r="J122" s="1152"/>
    </row>
    <row r="123" spans="1:10">
      <c r="A123" s="1870"/>
      <c r="B123" s="1149" t="s">
        <v>1430</v>
      </c>
      <c r="C123" s="1044"/>
      <c r="D123" s="1053"/>
      <c r="E123" s="1727"/>
      <c r="F123" s="1726"/>
      <c r="G123" s="1151"/>
      <c r="H123" s="1152"/>
      <c r="I123" s="1152"/>
      <c r="J123" s="1152"/>
    </row>
    <row r="124" spans="1:10" ht="14.25">
      <c r="A124" s="1870"/>
      <c r="B124" s="1150" t="s">
        <v>1408</v>
      </c>
      <c r="C124" s="1044" t="s">
        <v>1390</v>
      </c>
      <c r="D124" s="1053">
        <v>12</v>
      </c>
      <c r="E124" s="1724"/>
      <c r="F124" s="1726">
        <f t="shared" si="4"/>
        <v>0</v>
      </c>
      <c r="G124" s="1151"/>
      <c r="H124" s="1152"/>
      <c r="I124" s="1152"/>
      <c r="J124" s="1152"/>
    </row>
    <row r="125" spans="1:10" ht="14.25">
      <c r="A125" s="1870"/>
      <c r="B125" s="1150" t="s">
        <v>1435</v>
      </c>
      <c r="C125" s="1044" t="s">
        <v>1390</v>
      </c>
      <c r="D125" s="1053">
        <v>8</v>
      </c>
      <c r="E125" s="1724"/>
      <c r="F125" s="1726">
        <f t="shared" si="4"/>
        <v>0</v>
      </c>
      <c r="G125" s="1151"/>
      <c r="H125" s="1152"/>
      <c r="I125" s="1152"/>
      <c r="J125" s="1152"/>
    </row>
    <row r="126" spans="1:10" ht="14.25">
      <c r="A126" s="1870"/>
      <c r="B126" s="1150" t="s">
        <v>1412</v>
      </c>
      <c r="C126" s="1044" t="s">
        <v>1383</v>
      </c>
      <c r="D126" s="1053">
        <v>80</v>
      </c>
      <c r="E126" s="1724"/>
      <c r="F126" s="1726">
        <f t="shared" si="4"/>
        <v>0</v>
      </c>
      <c r="G126" s="1151"/>
      <c r="H126" s="1152"/>
      <c r="I126" s="1152"/>
      <c r="J126" s="1152"/>
    </row>
    <row r="127" spans="1:10">
      <c r="A127" s="1870"/>
      <c r="B127" s="1150" t="s">
        <v>1436</v>
      </c>
      <c r="C127" s="1044" t="s">
        <v>329</v>
      </c>
      <c r="D127" s="1053">
        <v>530</v>
      </c>
      <c r="E127" s="1724"/>
      <c r="F127" s="1726">
        <f t="shared" si="4"/>
        <v>0</v>
      </c>
      <c r="G127" s="1151"/>
      <c r="H127" s="1152"/>
      <c r="I127" s="1152"/>
      <c r="J127" s="1152"/>
    </row>
    <row r="128" spans="1:10" ht="14.25">
      <c r="A128" s="1870"/>
      <c r="B128" s="1150" t="s">
        <v>1437</v>
      </c>
      <c r="C128" s="1044" t="s">
        <v>1390</v>
      </c>
      <c r="D128" s="1053">
        <v>14</v>
      </c>
      <c r="E128" s="1724"/>
      <c r="F128" s="1726">
        <f t="shared" si="4"/>
        <v>0</v>
      </c>
      <c r="G128" s="1151"/>
      <c r="H128" s="1152"/>
      <c r="I128" s="1152"/>
      <c r="J128" s="1152"/>
    </row>
    <row r="129" spans="1:26">
      <c r="A129" s="1870"/>
      <c r="B129" s="1150" t="s">
        <v>1438</v>
      </c>
      <c r="C129" s="1044" t="s">
        <v>1280</v>
      </c>
      <c r="D129" s="1053">
        <v>22</v>
      </c>
      <c r="E129" s="1724"/>
      <c r="F129" s="1726">
        <f t="shared" si="4"/>
        <v>0</v>
      </c>
      <c r="G129" s="1151"/>
      <c r="H129" s="1152"/>
      <c r="I129" s="1152"/>
      <c r="J129" s="1152"/>
    </row>
    <row r="130" spans="1:26">
      <c r="A130" s="1870"/>
      <c r="B130" s="1149" t="s">
        <v>1431</v>
      </c>
      <c r="C130" s="1044"/>
      <c r="D130" s="1053"/>
      <c r="E130" s="1727"/>
      <c r="F130" s="1726"/>
      <c r="G130" s="1151"/>
      <c r="H130" s="1152"/>
      <c r="I130" s="1152"/>
      <c r="J130" s="1152"/>
      <c r="K130" s="1152"/>
      <c r="L130" s="1152"/>
      <c r="M130" s="1152"/>
      <c r="N130" s="1152"/>
      <c r="O130" s="1152"/>
      <c r="P130" s="1152"/>
      <c r="Q130" s="1152"/>
      <c r="R130" s="1152"/>
      <c r="S130" s="1152"/>
      <c r="T130" s="1152"/>
      <c r="U130" s="1152"/>
      <c r="V130" s="1152"/>
      <c r="W130" s="1152"/>
      <c r="X130" s="1152"/>
      <c r="Y130" s="1152"/>
      <c r="Z130" s="1152"/>
    </row>
    <row r="131" spans="1:26" ht="14.25">
      <c r="A131" s="1870"/>
      <c r="B131" s="1150" t="s">
        <v>1408</v>
      </c>
      <c r="C131" s="1044" t="s">
        <v>1390</v>
      </c>
      <c r="D131" s="1053">
        <v>8</v>
      </c>
      <c r="E131" s="1724"/>
      <c r="F131" s="1726">
        <f t="shared" si="4"/>
        <v>0</v>
      </c>
      <c r="G131" s="1151"/>
      <c r="H131" s="1152"/>
      <c r="I131" s="1152"/>
      <c r="J131" s="1152"/>
    </row>
    <row r="132" spans="1:26" ht="14.25">
      <c r="A132" s="1870"/>
      <c r="B132" s="1150" t="s">
        <v>1435</v>
      </c>
      <c r="C132" s="1044" t="s">
        <v>1390</v>
      </c>
      <c r="D132" s="1053">
        <v>5</v>
      </c>
      <c r="E132" s="1724"/>
      <c r="F132" s="1726">
        <f t="shared" si="4"/>
        <v>0</v>
      </c>
      <c r="G132" s="1151"/>
      <c r="H132" s="1152"/>
      <c r="I132" s="1152"/>
      <c r="J132" s="1152"/>
    </row>
    <row r="133" spans="1:26" ht="14.25">
      <c r="A133" s="1870"/>
      <c r="B133" s="1150" t="s">
        <v>1412</v>
      </c>
      <c r="C133" s="1044" t="s">
        <v>1383</v>
      </c>
      <c r="D133" s="1053">
        <v>53</v>
      </c>
      <c r="E133" s="1724"/>
      <c r="F133" s="1726">
        <f t="shared" si="4"/>
        <v>0</v>
      </c>
      <c r="G133" s="1151"/>
      <c r="H133" s="1152"/>
      <c r="I133" s="1152"/>
      <c r="J133" s="1152"/>
    </row>
    <row r="134" spans="1:26">
      <c r="A134" s="1870"/>
      <c r="B134" s="1150" t="s">
        <v>1436</v>
      </c>
      <c r="C134" s="1044" t="s">
        <v>329</v>
      </c>
      <c r="D134" s="1053">
        <v>350</v>
      </c>
      <c r="E134" s="1724"/>
      <c r="F134" s="1726">
        <f t="shared" si="4"/>
        <v>0</v>
      </c>
      <c r="G134" s="1151"/>
      <c r="H134" s="1152"/>
      <c r="I134" s="1152"/>
      <c r="J134" s="1152"/>
    </row>
    <row r="135" spans="1:26" ht="14.25">
      <c r="A135" s="1870"/>
      <c r="B135" s="1150" t="s">
        <v>1437</v>
      </c>
      <c r="C135" s="1044" t="s">
        <v>1390</v>
      </c>
      <c r="D135" s="1053">
        <v>7</v>
      </c>
      <c r="E135" s="1724"/>
      <c r="F135" s="1726">
        <f t="shared" si="4"/>
        <v>0</v>
      </c>
      <c r="G135" s="1151"/>
      <c r="H135" s="1152"/>
      <c r="I135" s="1152"/>
      <c r="J135" s="1152"/>
    </row>
    <row r="136" spans="1:26">
      <c r="A136" s="1870"/>
      <c r="B136" s="1150" t="s">
        <v>1438</v>
      </c>
      <c r="C136" s="1044" t="s">
        <v>1280</v>
      </c>
      <c r="D136" s="1053">
        <v>22</v>
      </c>
      <c r="E136" s="1724"/>
      <c r="F136" s="1726">
        <f t="shared" si="4"/>
        <v>0</v>
      </c>
      <c r="G136" s="1151"/>
      <c r="H136" s="1152"/>
      <c r="I136" s="1152"/>
      <c r="J136" s="1152"/>
    </row>
    <row r="137" spans="1:26">
      <c r="A137" s="1870"/>
      <c r="B137" s="1149" t="s">
        <v>1432</v>
      </c>
      <c r="C137" s="1044"/>
      <c r="D137" s="1053"/>
      <c r="E137" s="1724"/>
      <c r="F137" s="1726"/>
      <c r="G137" s="1151"/>
      <c r="H137" s="1152"/>
      <c r="I137" s="1152"/>
      <c r="J137" s="1152"/>
    </row>
    <row r="138" spans="1:26" ht="14.25">
      <c r="A138" s="1870"/>
      <c r="B138" s="1150" t="s">
        <v>1408</v>
      </c>
      <c r="C138" s="1044" t="s">
        <v>1390</v>
      </c>
      <c r="D138" s="1053">
        <v>20</v>
      </c>
      <c r="E138" s="1724"/>
      <c r="F138" s="1726">
        <f t="shared" si="4"/>
        <v>0</v>
      </c>
      <c r="G138" s="1151"/>
      <c r="H138" s="1152"/>
      <c r="I138" s="1152"/>
      <c r="J138" s="1152"/>
    </row>
    <row r="139" spans="1:26" ht="14.25">
      <c r="A139" s="1870"/>
      <c r="B139" s="1150" t="s">
        <v>1435</v>
      </c>
      <c r="C139" s="1044" t="s">
        <v>1390</v>
      </c>
      <c r="D139" s="1053">
        <v>13</v>
      </c>
      <c r="E139" s="1724"/>
      <c r="F139" s="1726">
        <f t="shared" si="4"/>
        <v>0</v>
      </c>
      <c r="G139" s="1151"/>
      <c r="H139" s="1152"/>
      <c r="I139" s="1152"/>
      <c r="J139" s="1152"/>
    </row>
    <row r="140" spans="1:26" ht="14.25">
      <c r="A140" s="1870"/>
      <c r="B140" s="1150" t="s">
        <v>1412</v>
      </c>
      <c r="C140" s="1044" t="s">
        <v>1383</v>
      </c>
      <c r="D140" s="1053">
        <v>135</v>
      </c>
      <c r="E140" s="1724"/>
      <c r="F140" s="1726">
        <f t="shared" si="4"/>
        <v>0</v>
      </c>
      <c r="G140" s="1151"/>
      <c r="H140" s="1152"/>
      <c r="I140" s="1152"/>
      <c r="J140" s="1152"/>
    </row>
    <row r="141" spans="1:26">
      <c r="A141" s="1870"/>
      <c r="B141" s="1150" t="s">
        <v>1436</v>
      </c>
      <c r="C141" s="1044" t="s">
        <v>329</v>
      </c>
      <c r="D141" s="1053">
        <v>980</v>
      </c>
      <c r="E141" s="1724"/>
      <c r="F141" s="1726">
        <f t="shared" si="4"/>
        <v>0</v>
      </c>
      <c r="G141" s="1151"/>
      <c r="H141" s="1152"/>
      <c r="I141" s="1152"/>
      <c r="J141" s="1152"/>
    </row>
    <row r="142" spans="1:26" ht="14.25">
      <c r="A142" s="1870"/>
      <c r="B142" s="1150" t="s">
        <v>1437</v>
      </c>
      <c r="C142" s="1044" t="s">
        <v>1390</v>
      </c>
      <c r="D142" s="1053">
        <v>20</v>
      </c>
      <c r="E142" s="1724"/>
      <c r="F142" s="1726">
        <f t="shared" si="4"/>
        <v>0</v>
      </c>
      <c r="G142" s="1151"/>
      <c r="H142" s="1152"/>
      <c r="I142" s="1152"/>
      <c r="J142" s="1152"/>
    </row>
    <row r="143" spans="1:26">
      <c r="A143" s="1870"/>
      <c r="B143" s="1150" t="s">
        <v>1438</v>
      </c>
      <c r="C143" s="1044" t="s">
        <v>1280</v>
      </c>
      <c r="D143" s="1053">
        <v>24</v>
      </c>
      <c r="E143" s="1724"/>
      <c r="F143" s="1726">
        <f t="shared" si="4"/>
        <v>0</v>
      </c>
      <c r="G143" s="1151"/>
      <c r="H143" s="1152"/>
      <c r="I143" s="1152"/>
      <c r="J143" s="1152"/>
    </row>
    <row r="144" spans="1:26">
      <c r="A144" s="1870"/>
      <c r="B144" s="1149" t="s">
        <v>1424</v>
      </c>
      <c r="C144" s="1044"/>
      <c r="D144" s="1053"/>
      <c r="E144" s="1727"/>
      <c r="F144" s="1726"/>
      <c r="G144" s="1151"/>
      <c r="H144" s="1152"/>
      <c r="I144" s="1152"/>
      <c r="J144" s="1152"/>
    </row>
    <row r="145" spans="1:10" ht="14.25">
      <c r="A145" s="1870"/>
      <c r="B145" s="1150" t="s">
        <v>1408</v>
      </c>
      <c r="C145" s="1044" t="s">
        <v>1390</v>
      </c>
      <c r="D145" s="1053">
        <v>35</v>
      </c>
      <c r="E145" s="1724"/>
      <c r="F145" s="1726">
        <f t="shared" si="4"/>
        <v>0</v>
      </c>
      <c r="G145" s="1151"/>
      <c r="H145" s="1152"/>
      <c r="I145" s="1152"/>
      <c r="J145" s="1152"/>
    </row>
    <row r="146" spans="1:10" ht="14.25">
      <c r="A146" s="1870"/>
      <c r="B146" s="1150" t="s">
        <v>1435</v>
      </c>
      <c r="C146" s="1044" t="s">
        <v>1390</v>
      </c>
      <c r="D146" s="1053">
        <v>23</v>
      </c>
      <c r="E146" s="1724"/>
      <c r="F146" s="1726">
        <f t="shared" si="4"/>
        <v>0</v>
      </c>
      <c r="G146" s="1151"/>
      <c r="H146" s="1152"/>
      <c r="I146" s="1152"/>
      <c r="J146" s="1152"/>
    </row>
    <row r="147" spans="1:10" ht="14.25">
      <c r="A147" s="1870"/>
      <c r="B147" s="1150" t="s">
        <v>1412</v>
      </c>
      <c r="C147" s="1044" t="s">
        <v>1383</v>
      </c>
      <c r="D147" s="1053">
        <v>234</v>
      </c>
      <c r="E147" s="1724"/>
      <c r="F147" s="1726">
        <f t="shared" si="4"/>
        <v>0</v>
      </c>
      <c r="G147" s="1151"/>
      <c r="H147" s="1152"/>
      <c r="I147" s="1152"/>
      <c r="J147" s="1152"/>
    </row>
    <row r="148" spans="1:10">
      <c r="A148" s="1870"/>
      <c r="B148" s="1150" t="s">
        <v>1436</v>
      </c>
      <c r="C148" s="1044" t="s">
        <v>329</v>
      </c>
      <c r="D148" s="1053">
        <v>1510</v>
      </c>
      <c r="E148" s="1724"/>
      <c r="F148" s="1726">
        <f t="shared" si="4"/>
        <v>0</v>
      </c>
      <c r="G148" s="1151"/>
      <c r="H148" s="1152"/>
      <c r="I148" s="1152"/>
      <c r="J148" s="1152"/>
    </row>
    <row r="149" spans="1:10" ht="14.25">
      <c r="A149" s="1870"/>
      <c r="B149" s="1150" t="s">
        <v>1437</v>
      </c>
      <c r="C149" s="1044" t="s">
        <v>1390</v>
      </c>
      <c r="D149" s="1053">
        <v>32</v>
      </c>
      <c r="E149" s="1724"/>
      <c r="F149" s="1726">
        <f t="shared" si="4"/>
        <v>0</v>
      </c>
      <c r="G149" s="1151"/>
      <c r="H149" s="1152"/>
      <c r="I149" s="1152"/>
      <c r="J149" s="1152"/>
    </row>
    <row r="150" spans="1:10">
      <c r="A150" s="1872"/>
      <c r="B150" s="1153" t="s">
        <v>1438</v>
      </c>
      <c r="C150" s="1154" t="s">
        <v>1280</v>
      </c>
      <c r="D150" s="1107">
        <v>63</v>
      </c>
      <c r="E150" s="1725"/>
      <c r="F150" s="1726">
        <f t="shared" si="4"/>
        <v>0</v>
      </c>
      <c r="G150" s="1151"/>
      <c r="H150" s="1152"/>
      <c r="I150" s="1152"/>
      <c r="J150" s="1152"/>
    </row>
    <row r="151" spans="1:10">
      <c r="A151" s="1155"/>
      <c r="B151" s="1156" t="s">
        <v>1440</v>
      </c>
      <c r="C151" s="1140"/>
      <c r="D151" s="1113"/>
      <c r="E151" s="1729"/>
      <c r="F151" s="1730">
        <f>SUM(F103:F108,F110:F115,F117:F122,F124:F129,F131:F136,F138:F143,F145:F150)</f>
        <v>0</v>
      </c>
      <c r="G151" s="1151"/>
      <c r="H151" s="1152"/>
      <c r="I151" s="1152"/>
      <c r="J151" s="1152"/>
    </row>
    <row r="152" spans="1:10" ht="14.25">
      <c r="A152" s="1871"/>
      <c r="B152" s="1150" t="s">
        <v>1408</v>
      </c>
      <c r="C152" s="1044" t="s">
        <v>1390</v>
      </c>
      <c r="D152" s="1053">
        <v>144</v>
      </c>
      <c r="E152" s="1724"/>
      <c r="F152" s="1053">
        <f t="shared" ref="F152:F157" si="5">SUM(F103,F110,F117,F124,F131,F138,F145)</f>
        <v>0</v>
      </c>
      <c r="G152" s="1151"/>
      <c r="H152" s="1152"/>
      <c r="I152" s="1152"/>
      <c r="J152" s="1152"/>
    </row>
    <row r="153" spans="1:10" ht="14.25">
      <c r="A153" s="1870"/>
      <c r="B153" s="1150" t="s">
        <v>1435</v>
      </c>
      <c r="C153" s="1044" t="s">
        <v>1390</v>
      </c>
      <c r="D153" s="1053">
        <v>98</v>
      </c>
      <c r="E153" s="1724"/>
      <c r="F153" s="1053">
        <f t="shared" si="5"/>
        <v>0</v>
      </c>
      <c r="G153" s="1151"/>
      <c r="H153" s="1152"/>
      <c r="I153" s="1152"/>
      <c r="J153" s="1152"/>
    </row>
    <row r="154" spans="1:10" ht="14.25">
      <c r="A154" s="1870"/>
      <c r="B154" s="1150" t="s">
        <v>1412</v>
      </c>
      <c r="C154" s="1044" t="s">
        <v>1383</v>
      </c>
      <c r="D154" s="1053">
        <v>956</v>
      </c>
      <c r="E154" s="1724"/>
      <c r="F154" s="1053">
        <f t="shared" si="5"/>
        <v>0</v>
      </c>
      <c r="G154" s="1151"/>
      <c r="H154" s="1152"/>
      <c r="I154" s="1152"/>
      <c r="J154" s="1152"/>
    </row>
    <row r="155" spans="1:10">
      <c r="A155" s="1870"/>
      <c r="B155" s="1150" t="s">
        <v>1436</v>
      </c>
      <c r="C155" s="1044" t="s">
        <v>329</v>
      </c>
      <c r="D155" s="1053">
        <v>6542</v>
      </c>
      <c r="E155" s="1724"/>
      <c r="F155" s="1053">
        <f t="shared" si="5"/>
        <v>0</v>
      </c>
      <c r="G155" s="1151"/>
      <c r="H155" s="1152"/>
      <c r="I155" s="1152"/>
      <c r="J155" s="1152"/>
    </row>
    <row r="156" spans="1:10" ht="14.25">
      <c r="A156" s="1870"/>
      <c r="B156" s="1150" t="s">
        <v>1437</v>
      </c>
      <c r="C156" s="1044" t="s">
        <v>1390</v>
      </c>
      <c r="D156" s="1053">
        <v>148</v>
      </c>
      <c r="E156" s="1724"/>
      <c r="F156" s="1053">
        <f t="shared" si="5"/>
        <v>0</v>
      </c>
      <c r="G156" s="1151"/>
      <c r="H156" s="1152"/>
      <c r="I156" s="1152"/>
      <c r="J156" s="1152"/>
    </row>
    <row r="157" spans="1:10">
      <c r="A157" s="1872"/>
      <c r="B157" s="1153" t="s">
        <v>1438</v>
      </c>
      <c r="C157" s="1154" t="s">
        <v>1280</v>
      </c>
      <c r="D157" s="1107">
        <v>227</v>
      </c>
      <c r="E157" s="1725"/>
      <c r="F157" s="1107">
        <f t="shared" si="5"/>
        <v>0</v>
      </c>
      <c r="G157" s="1151"/>
      <c r="H157" s="1152"/>
      <c r="I157" s="1152"/>
      <c r="J157" s="1152"/>
    </row>
    <row r="158" spans="1:10">
      <c r="A158" s="445"/>
      <c r="B158" s="1150"/>
      <c r="C158" s="1044"/>
      <c r="D158" s="1053"/>
      <c r="E158" s="1145"/>
      <c r="F158" s="1074"/>
      <c r="G158" s="1151"/>
      <c r="H158" s="1152"/>
      <c r="I158" s="1152"/>
      <c r="J158" s="1152"/>
    </row>
    <row r="159" spans="1:10">
      <c r="A159" s="1070"/>
      <c r="B159" s="1070" t="s">
        <v>1441</v>
      </c>
      <c r="C159" s="1070"/>
      <c r="D159" s="1070"/>
      <c r="E159" s="1157"/>
      <c r="F159" s="1072">
        <f>SUM(F74,F97,F151)</f>
        <v>0</v>
      </c>
      <c r="G159" s="1151"/>
      <c r="H159" s="1152"/>
      <c r="I159" s="1152"/>
      <c r="J159" s="1152"/>
    </row>
    <row r="160" spans="1:10">
      <c r="A160" s="445"/>
      <c r="B160" s="1150"/>
      <c r="C160" s="1044"/>
      <c r="D160" s="1053"/>
      <c r="E160" s="1145"/>
      <c r="F160" s="1074"/>
      <c r="G160" s="1151"/>
      <c r="H160" s="1152"/>
      <c r="I160" s="1152"/>
      <c r="J160" s="1152"/>
    </row>
    <row r="161" spans="1:10">
      <c r="A161" s="1158" t="s">
        <v>1222</v>
      </c>
      <c r="B161" s="1159" t="s">
        <v>1442</v>
      </c>
      <c r="C161" s="1160"/>
      <c r="D161" s="1159"/>
      <c r="E161" s="1161"/>
      <c r="F161" s="1162"/>
      <c r="G161" s="1163"/>
      <c r="H161" s="1152"/>
      <c r="I161" s="1152"/>
      <c r="J161" s="1152"/>
    </row>
    <row r="162" spans="1:10" s="997" customFormat="1">
      <c r="A162" s="1164"/>
      <c r="B162" s="1164"/>
      <c r="C162" s="1165"/>
      <c r="D162" s="1164"/>
      <c r="E162" s="1166"/>
      <c r="F162" s="1167"/>
      <c r="G162" s="1163"/>
      <c r="H162" s="1151"/>
      <c r="I162" s="1151"/>
      <c r="J162" s="1151"/>
    </row>
    <row r="163" spans="1:10" ht="247.5" customHeight="1">
      <c r="A163" s="520" t="s">
        <v>1443</v>
      </c>
      <c r="B163" s="1104" t="s">
        <v>1776</v>
      </c>
      <c r="C163" s="1154" t="s">
        <v>849</v>
      </c>
      <c r="D163" s="1107">
        <v>246</v>
      </c>
      <c r="E163" s="1725"/>
      <c r="F163" s="1107">
        <f>D163*E163</f>
        <v>0</v>
      </c>
      <c r="G163" s="1151"/>
      <c r="H163" s="1152"/>
      <c r="I163" s="1152"/>
      <c r="J163" s="1152"/>
    </row>
    <row r="164" spans="1:10">
      <c r="A164" s="445"/>
      <c r="B164" s="1150"/>
      <c r="C164" s="1044"/>
      <c r="D164" s="1053"/>
      <c r="E164" s="1145"/>
      <c r="F164" s="1074"/>
      <c r="G164" s="1151"/>
      <c r="H164" s="1152"/>
      <c r="I164" s="1152"/>
      <c r="J164" s="1152"/>
    </row>
    <row r="165" spans="1:10">
      <c r="A165" s="445"/>
      <c r="B165" s="1168" t="s">
        <v>1444</v>
      </c>
      <c r="C165" s="1044"/>
      <c r="D165" s="1053"/>
      <c r="E165" s="1145"/>
      <c r="F165" s="1074"/>
      <c r="G165" s="1151"/>
      <c r="H165" s="1152"/>
      <c r="I165" s="1152"/>
      <c r="J165" s="1152"/>
    </row>
    <row r="166" spans="1:10">
      <c r="A166" s="445"/>
      <c r="B166" s="1169" t="s">
        <v>1445</v>
      </c>
      <c r="C166" s="1044"/>
      <c r="D166" s="1053"/>
      <c r="E166" s="1145"/>
      <c r="F166" s="1053">
        <f>F26</f>
        <v>0</v>
      </c>
      <c r="G166" s="1151"/>
      <c r="H166" s="1152"/>
      <c r="I166" s="1152"/>
      <c r="J166" s="1152"/>
    </row>
    <row r="167" spans="1:10">
      <c r="A167" s="1170"/>
      <c r="B167" s="1169" t="s">
        <v>1446</v>
      </c>
      <c r="C167" s="1093"/>
      <c r="D167" s="1092"/>
      <c r="E167" s="1171"/>
      <c r="F167" s="1172">
        <f>F34</f>
        <v>0</v>
      </c>
      <c r="G167" s="1151"/>
      <c r="H167" s="1152"/>
      <c r="I167" s="1152"/>
      <c r="J167" s="1152"/>
    </row>
    <row r="168" spans="1:10" s="1177" customFormat="1">
      <c r="A168" s="1173"/>
      <c r="B168" s="446" t="s">
        <v>1447</v>
      </c>
      <c r="C168" s="1044"/>
      <c r="D168" s="1053"/>
      <c r="E168" s="1174"/>
      <c r="F168" s="1175">
        <f>F46</f>
        <v>0</v>
      </c>
      <c r="G168" s="1176"/>
      <c r="H168" s="1176"/>
      <c r="I168" s="1176"/>
      <c r="J168" s="1176"/>
    </row>
    <row r="169" spans="1:10">
      <c r="A169" s="1170"/>
      <c r="B169" s="446" t="s">
        <v>1448</v>
      </c>
      <c r="C169" s="1044"/>
      <c r="D169" s="1053"/>
      <c r="E169" s="1171"/>
      <c r="F169" s="1172">
        <f>F63</f>
        <v>0</v>
      </c>
      <c r="G169" s="1152"/>
      <c r="H169" s="1152"/>
      <c r="I169" s="1152"/>
      <c r="J169" s="1152"/>
    </row>
    <row r="170" spans="1:10">
      <c r="A170" s="1178"/>
      <c r="B170" s="446" t="s">
        <v>1449</v>
      </c>
      <c r="C170" s="1044"/>
      <c r="D170" s="1053"/>
      <c r="E170" s="1171"/>
      <c r="F170" s="1172">
        <f>F159</f>
        <v>0</v>
      </c>
      <c r="G170" s="1152"/>
      <c r="H170" s="1152"/>
      <c r="I170" s="1152"/>
      <c r="J170" s="1152"/>
    </row>
    <row r="171" spans="1:10" customFormat="1">
      <c r="A171" s="1178"/>
      <c r="B171" s="446" t="s">
        <v>1450</v>
      </c>
      <c r="C171" s="1044"/>
      <c r="D171" s="1053"/>
      <c r="E171" s="1171"/>
      <c r="F171" s="1172">
        <f>F163</f>
        <v>0</v>
      </c>
      <c r="G171" s="177"/>
      <c r="H171" s="177"/>
      <c r="I171" s="177"/>
      <c r="J171" s="177"/>
    </row>
    <row r="172" spans="1:10">
      <c r="A172" s="1178"/>
      <c r="B172" s="446"/>
      <c r="C172" s="1149"/>
      <c r="D172" s="1074"/>
      <c r="E172" s="1171"/>
      <c r="F172" s="1172"/>
      <c r="G172" s="1152"/>
      <c r="H172" s="1152"/>
      <c r="I172" s="1152"/>
      <c r="J172" s="1152"/>
    </row>
    <row r="173" spans="1:10">
      <c r="A173" s="1179"/>
      <c r="B173" s="521" t="s">
        <v>1451</v>
      </c>
      <c r="C173" s="1180"/>
      <c r="D173" s="1181"/>
      <c r="E173" s="1182"/>
      <c r="F173" s="1183">
        <f>SUM(F166:F171)</f>
        <v>0</v>
      </c>
      <c r="G173" s="1152"/>
      <c r="H173" s="1152"/>
      <c r="I173" s="1152"/>
      <c r="J173" s="1152"/>
    </row>
    <row r="174" spans="1:10" s="1190" customFormat="1">
      <c r="A174" s="1184" t="s">
        <v>1161</v>
      </c>
      <c r="B174" s="1185" t="s">
        <v>1177</v>
      </c>
      <c r="C174" s="1186"/>
      <c r="D174" s="1187"/>
      <c r="E174" s="1188"/>
      <c r="F174" s="1189"/>
    </row>
    <row r="175" spans="1:10" s="1191" customFormat="1">
      <c r="A175" s="445"/>
      <c r="B175" s="446"/>
      <c r="C175" s="1044"/>
      <c r="D175" s="1053"/>
      <c r="E175" s="1054"/>
      <c r="F175" s="1136"/>
    </row>
    <row r="176" spans="1:10" s="1190" customFormat="1">
      <c r="A176" s="466" t="s">
        <v>753</v>
      </c>
      <c r="B176" s="1873" t="s">
        <v>1380</v>
      </c>
      <c r="C176" s="1873"/>
      <c r="D176" s="1048"/>
      <c r="E176" s="1095"/>
      <c r="F176" s="1192"/>
    </row>
    <row r="177" spans="1:11" s="1191" customFormat="1">
      <c r="A177" s="445"/>
      <c r="B177" s="535"/>
      <c r="C177" s="413"/>
      <c r="D177" s="1053"/>
      <c r="E177" s="1054"/>
      <c r="F177" s="1136"/>
    </row>
    <row r="178" spans="1:11" s="1191" customFormat="1" ht="105" customHeight="1">
      <c r="A178" s="1193" t="s">
        <v>1178</v>
      </c>
      <c r="B178" s="1086" t="s">
        <v>1777</v>
      </c>
      <c r="C178" s="1154" t="s">
        <v>1280</v>
      </c>
      <c r="D178" s="1107">
        <v>240.8</v>
      </c>
      <c r="E178" s="1725"/>
      <c r="F178" s="1107">
        <f>D178*E178</f>
        <v>0</v>
      </c>
    </row>
    <row r="179" spans="1:11" s="1191" customFormat="1" ht="145.5" customHeight="1">
      <c r="A179" s="1139" t="s">
        <v>1183</v>
      </c>
      <c r="B179" s="1087" t="s">
        <v>1778</v>
      </c>
      <c r="C179" s="1140" t="s">
        <v>1280</v>
      </c>
      <c r="D179" s="1113">
        <v>240.8</v>
      </c>
      <c r="E179" s="1201"/>
      <c r="F179" s="1113">
        <f>D179*E179</f>
        <v>0</v>
      </c>
    </row>
    <row r="180" spans="1:11" s="1191" customFormat="1" ht="89.25">
      <c r="A180" s="1139" t="s">
        <v>1185</v>
      </c>
      <c r="B180" s="1087" t="s">
        <v>1779</v>
      </c>
      <c r="C180" s="1140" t="s">
        <v>1280</v>
      </c>
      <c r="D180" s="1113">
        <v>240.8</v>
      </c>
      <c r="E180" s="1201"/>
      <c r="F180" s="1113">
        <f>D180*E180</f>
        <v>0</v>
      </c>
    </row>
    <row r="181" spans="1:11" s="1191" customFormat="1">
      <c r="A181" s="1139"/>
      <c r="B181" s="1087"/>
      <c r="C181" s="1109"/>
      <c r="D181" s="1113"/>
      <c r="E181" s="1194"/>
      <c r="F181" s="1195"/>
    </row>
    <row r="182" spans="1:11" s="1191" customFormat="1" ht="12.75" customHeight="1">
      <c r="A182" s="1196"/>
      <c r="B182" s="1196" t="s">
        <v>1452</v>
      </c>
      <c r="C182" s="1874"/>
      <c r="D182" s="1874"/>
      <c r="E182" s="1875">
        <f>SUM(F178:F180)</f>
        <v>0</v>
      </c>
      <c r="F182" s="1875"/>
    </row>
    <row r="183" spans="1:11" s="1191" customFormat="1">
      <c r="A183" s="1051"/>
      <c r="B183" s="1082"/>
      <c r="C183" s="1114"/>
      <c r="D183" s="1053"/>
      <c r="E183" s="1054"/>
      <c r="F183" s="1136"/>
    </row>
    <row r="184" spans="1:11" s="1191" customFormat="1">
      <c r="A184" s="466" t="s">
        <v>754</v>
      </c>
      <c r="B184" s="1873" t="s">
        <v>262</v>
      </c>
      <c r="C184" s="1873"/>
      <c r="D184" s="466"/>
      <c r="E184" s="1197"/>
      <c r="F184" s="1198"/>
      <c r="G184" s="1132"/>
      <c r="H184" s="1868"/>
      <c r="I184" s="1868"/>
      <c r="J184" s="1868"/>
      <c r="K184" s="1868"/>
    </row>
    <row r="185" spans="1:11" s="1191" customFormat="1">
      <c r="A185" s="1051"/>
      <c r="B185" s="1082"/>
      <c r="C185" s="1114"/>
      <c r="D185" s="1053"/>
      <c r="E185" s="1054"/>
      <c r="F185" s="1136"/>
    </row>
    <row r="186" spans="1:11" s="1191" customFormat="1" ht="209.25" customHeight="1">
      <c r="A186" s="1858" t="s">
        <v>651</v>
      </c>
      <c r="B186" s="1082" t="s">
        <v>1780</v>
      </c>
      <c r="C186" s="1114"/>
      <c r="D186" s="1053"/>
      <c r="E186" s="1054"/>
      <c r="F186" s="1136"/>
    </row>
    <row r="187" spans="1:11" s="1191" customFormat="1" ht="14.25">
      <c r="A187" s="1858"/>
      <c r="B187" s="1082" t="s">
        <v>1453</v>
      </c>
      <c r="C187" s="1114" t="s">
        <v>1390</v>
      </c>
      <c r="D187" s="1053">
        <v>402</v>
      </c>
      <c r="E187" s="1054"/>
      <c r="F187" s="1136">
        <f>SUM(D187*E187)</f>
        <v>0</v>
      </c>
    </row>
    <row r="188" spans="1:11" s="1191" customFormat="1" ht="14.25">
      <c r="A188" s="1859"/>
      <c r="B188" s="1086" t="s">
        <v>1454</v>
      </c>
      <c r="C188" s="1104" t="s">
        <v>1390</v>
      </c>
      <c r="D188" s="1107">
        <v>45</v>
      </c>
      <c r="E188" s="1199"/>
      <c r="F188" s="1200">
        <f>(D188*E188)</f>
        <v>0</v>
      </c>
    </row>
    <row r="189" spans="1:11" s="1191" customFormat="1">
      <c r="A189" s="1139"/>
      <c r="B189" s="1087" t="s">
        <v>1388</v>
      </c>
      <c r="C189" s="1109"/>
      <c r="D189" s="1113">
        <v>447</v>
      </c>
      <c r="E189" s="1194"/>
      <c r="F189" s="1195">
        <f>SUM(F187:F188)</f>
        <v>0</v>
      </c>
    </row>
    <row r="190" spans="1:11" s="1191" customFormat="1" ht="195" customHeight="1">
      <c r="A190" s="1858" t="s">
        <v>1455</v>
      </c>
      <c r="B190" s="1082" t="s">
        <v>1781</v>
      </c>
      <c r="C190" s="1114"/>
      <c r="D190" s="1053"/>
      <c r="E190" s="1054"/>
      <c r="F190" s="1136"/>
    </row>
    <row r="191" spans="1:11" s="1191" customFormat="1" ht="14.25">
      <c r="A191" s="1858"/>
      <c r="B191" s="1082" t="s">
        <v>1453</v>
      </c>
      <c r="C191" s="1114" t="s">
        <v>1390</v>
      </c>
      <c r="D191" s="1053">
        <v>261</v>
      </c>
      <c r="E191" s="1054"/>
      <c r="F191" s="1136">
        <f>SUM(D191*E191)</f>
        <v>0</v>
      </c>
    </row>
    <row r="192" spans="1:11" s="1191" customFormat="1" ht="14.25">
      <c r="A192" s="1859"/>
      <c r="B192" s="1086" t="s">
        <v>1454</v>
      </c>
      <c r="C192" s="1104" t="s">
        <v>1390</v>
      </c>
      <c r="D192" s="1107">
        <v>29</v>
      </c>
      <c r="E192" s="1199"/>
      <c r="F192" s="1200">
        <f>SUM(D192*E192)</f>
        <v>0</v>
      </c>
    </row>
    <row r="193" spans="1:6" s="1191" customFormat="1">
      <c r="A193" s="1139"/>
      <c r="B193" s="1087" t="s">
        <v>1456</v>
      </c>
      <c r="C193" s="1109"/>
      <c r="D193" s="1113">
        <v>290</v>
      </c>
      <c r="E193" s="1194"/>
      <c r="F193" s="1195">
        <f>SUM(F191:F192)</f>
        <v>0</v>
      </c>
    </row>
    <row r="194" spans="1:6" s="1191" customFormat="1" ht="90.75" customHeight="1">
      <c r="A194" s="1139" t="s">
        <v>1457</v>
      </c>
      <c r="B194" s="1087" t="s">
        <v>1782</v>
      </c>
      <c r="C194" s="1140" t="s">
        <v>1390</v>
      </c>
      <c r="D194" s="1113">
        <v>72</v>
      </c>
      <c r="E194" s="1141"/>
      <c r="F194" s="1113">
        <f>D194*E194</f>
        <v>0</v>
      </c>
    </row>
    <row r="195" spans="1:6" s="1191" customFormat="1" ht="197.25" customHeight="1">
      <c r="A195" s="1139" t="s">
        <v>1458</v>
      </c>
      <c r="B195" s="1087" t="s">
        <v>1459</v>
      </c>
      <c r="C195" s="1140" t="s">
        <v>1390</v>
      </c>
      <c r="D195" s="1113">
        <v>42</v>
      </c>
      <c r="E195" s="1141"/>
      <c r="F195" s="1113">
        <f>D195*E195</f>
        <v>0</v>
      </c>
    </row>
    <row r="196" spans="1:6" s="1191" customFormat="1" ht="165.75">
      <c r="A196" s="1139" t="s">
        <v>1460</v>
      </c>
      <c r="B196" s="1087" t="s">
        <v>1783</v>
      </c>
      <c r="C196" s="1140" t="s">
        <v>1393</v>
      </c>
      <c r="D196" s="1113">
        <v>95</v>
      </c>
      <c r="E196" s="1141"/>
      <c r="F196" s="1113">
        <f>D196*E196</f>
        <v>0</v>
      </c>
    </row>
    <row r="197" spans="1:6" s="1191" customFormat="1" ht="165.75">
      <c r="A197" s="1139" t="s">
        <v>1461</v>
      </c>
      <c r="B197" s="1087" t="s">
        <v>1784</v>
      </c>
      <c r="C197" s="1140" t="s">
        <v>1393</v>
      </c>
      <c r="D197" s="1113">
        <v>510</v>
      </c>
      <c r="E197" s="1201"/>
      <c r="F197" s="1113">
        <f>SUM(D197*E197)</f>
        <v>0</v>
      </c>
    </row>
    <row r="198" spans="1:6" s="1191" customFormat="1">
      <c r="A198" s="1202"/>
      <c r="B198" s="1121" t="s">
        <v>1462</v>
      </c>
      <c r="C198" s="1203"/>
      <c r="D198" s="1088"/>
      <c r="E198" s="1204"/>
      <c r="F198" s="1205">
        <f>SUM(F189,F193,F194,F195,F196,F197)</f>
        <v>0</v>
      </c>
    </row>
    <row r="199" spans="1:6" s="1191" customFormat="1">
      <c r="A199" s="1051"/>
      <c r="B199" s="1082"/>
      <c r="C199" s="1114"/>
      <c r="D199" s="1053"/>
      <c r="E199" s="1054"/>
      <c r="F199" s="1136"/>
    </row>
    <row r="200" spans="1:6" s="1191" customFormat="1">
      <c r="A200" s="466" t="s">
        <v>424</v>
      </c>
      <c r="B200" s="1873" t="s">
        <v>1463</v>
      </c>
      <c r="C200" s="1873"/>
      <c r="D200" s="466"/>
      <c r="E200" s="1197"/>
      <c r="F200" s="1206"/>
    </row>
    <row r="201" spans="1:6" s="1191" customFormat="1">
      <c r="A201" s="1051"/>
      <c r="B201" s="1082"/>
      <c r="C201" s="1114"/>
      <c r="D201" s="1053"/>
      <c r="E201" s="1054"/>
      <c r="F201" s="1136"/>
    </row>
    <row r="202" spans="1:6" s="1191" customFormat="1" ht="234" customHeight="1">
      <c r="A202" s="1858" t="s">
        <v>656</v>
      </c>
      <c r="B202" s="1082" t="s">
        <v>1464</v>
      </c>
      <c r="C202" s="1114"/>
      <c r="D202" s="1053"/>
      <c r="E202" s="1054"/>
      <c r="F202" s="1136"/>
    </row>
    <row r="203" spans="1:6" s="1191" customFormat="1" ht="14.25">
      <c r="A203" s="1858"/>
      <c r="B203" s="1207" t="s">
        <v>1465</v>
      </c>
      <c r="C203" s="1114" t="s">
        <v>1390</v>
      </c>
      <c r="D203" s="1053">
        <v>0.25</v>
      </c>
      <c r="E203" s="1054"/>
      <c r="F203" s="1136">
        <f>(D203*E203)</f>
        <v>0</v>
      </c>
    </row>
    <row r="204" spans="1:6" s="1191" customFormat="1">
      <c r="A204" s="1858"/>
      <c r="B204" s="1207" t="s">
        <v>1466</v>
      </c>
      <c r="C204" s="1114" t="s">
        <v>329</v>
      </c>
      <c r="D204" s="1053">
        <v>68</v>
      </c>
      <c r="E204" s="1054"/>
      <c r="F204" s="1136">
        <f t="shared" ref="F204:F206" si="6">(D204*E204)</f>
        <v>0</v>
      </c>
    </row>
    <row r="205" spans="1:6" s="1191" customFormat="1" ht="14.25">
      <c r="A205" s="1858"/>
      <c r="B205" s="1207" t="s">
        <v>1467</v>
      </c>
      <c r="C205" s="1114" t="s">
        <v>1390</v>
      </c>
      <c r="D205" s="1053">
        <v>2.7</v>
      </c>
      <c r="E205" s="1054"/>
      <c r="F205" s="1136">
        <f t="shared" si="6"/>
        <v>0</v>
      </c>
    </row>
    <row r="206" spans="1:6" s="1191" customFormat="1" ht="14.25">
      <c r="A206" s="1858"/>
      <c r="B206" s="1207" t="s">
        <v>1468</v>
      </c>
      <c r="C206" s="1114" t="s">
        <v>1390</v>
      </c>
      <c r="D206" s="1053">
        <v>4</v>
      </c>
      <c r="E206" s="1054"/>
      <c r="F206" s="1136">
        <f t="shared" si="6"/>
        <v>0</v>
      </c>
    </row>
    <row r="207" spans="1:6" s="1191" customFormat="1">
      <c r="A207" s="1859"/>
      <c r="B207" s="1208" t="s">
        <v>1469</v>
      </c>
      <c r="C207" s="1209" t="s">
        <v>650</v>
      </c>
      <c r="D207" s="1210">
        <v>3</v>
      </c>
      <c r="E207" s="1211"/>
      <c r="F207" s="1212">
        <f>D207*SUM(F203:F206)</f>
        <v>0</v>
      </c>
    </row>
    <row r="208" spans="1:6" s="1191" customFormat="1" ht="392.25" customHeight="1">
      <c r="A208" s="1858" t="s">
        <v>1277</v>
      </c>
      <c r="B208" s="1082" t="s">
        <v>1470</v>
      </c>
      <c r="C208" s="1114"/>
      <c r="D208" s="1053"/>
      <c r="E208" s="1054"/>
      <c r="F208" s="1136"/>
    </row>
    <row r="209" spans="1:10" s="1191" customFormat="1" ht="14.25">
      <c r="A209" s="1858"/>
      <c r="B209" s="1207" t="s">
        <v>1471</v>
      </c>
      <c r="C209" s="1114" t="s">
        <v>1390</v>
      </c>
      <c r="D209" s="1053">
        <v>0.45</v>
      </c>
      <c r="E209" s="1054"/>
      <c r="F209" s="1136">
        <f>D209*E209</f>
        <v>0</v>
      </c>
    </row>
    <row r="210" spans="1:10" s="1191" customFormat="1" ht="14.25">
      <c r="A210" s="1858"/>
      <c r="B210" s="1207" t="s">
        <v>1465</v>
      </c>
      <c r="C210" s="1114" t="s">
        <v>1390</v>
      </c>
      <c r="D210" s="1053">
        <v>1</v>
      </c>
      <c r="E210" s="1054"/>
      <c r="F210" s="1136">
        <f t="shared" ref="F210:F213" si="7">D210*E210</f>
        <v>0</v>
      </c>
    </row>
    <row r="211" spans="1:10" s="1191" customFormat="1">
      <c r="A211" s="1858"/>
      <c r="B211" s="1207" t="s">
        <v>1466</v>
      </c>
      <c r="C211" s="1114" t="s">
        <v>329</v>
      </c>
      <c r="D211" s="1053">
        <v>68</v>
      </c>
      <c r="E211" s="1054"/>
      <c r="F211" s="1136">
        <f t="shared" si="7"/>
        <v>0</v>
      </c>
    </row>
    <row r="212" spans="1:10" s="1191" customFormat="1" ht="14.25">
      <c r="A212" s="1858"/>
      <c r="B212" s="1207" t="s">
        <v>1467</v>
      </c>
      <c r="C212" s="1114" t="s">
        <v>1390</v>
      </c>
      <c r="D212" s="1053">
        <v>3.5</v>
      </c>
      <c r="E212" s="1054"/>
      <c r="F212" s="1136">
        <f t="shared" si="7"/>
        <v>0</v>
      </c>
    </row>
    <row r="213" spans="1:10" s="1191" customFormat="1" ht="14.25">
      <c r="A213" s="1858"/>
      <c r="B213" s="1207" t="s">
        <v>1468</v>
      </c>
      <c r="C213" s="1114" t="s">
        <v>1390</v>
      </c>
      <c r="D213" s="1053">
        <v>6</v>
      </c>
      <c r="E213" s="1054"/>
      <c r="F213" s="1136">
        <f t="shared" si="7"/>
        <v>0</v>
      </c>
    </row>
    <row r="214" spans="1:10" s="1191" customFormat="1">
      <c r="A214" s="1859"/>
      <c r="B214" s="1208" t="s">
        <v>1469</v>
      </c>
      <c r="C214" s="1209" t="s">
        <v>650</v>
      </c>
      <c r="D214" s="1210">
        <v>6</v>
      </c>
      <c r="E214" s="1211"/>
      <c r="F214" s="1212">
        <f>D214*SUM(F209:F213)</f>
        <v>0</v>
      </c>
    </row>
    <row r="215" spans="1:10" s="1191" customFormat="1" ht="391.5" customHeight="1">
      <c r="A215" s="1858" t="s">
        <v>1457</v>
      </c>
      <c r="B215" s="1082" t="s">
        <v>1472</v>
      </c>
      <c r="C215" s="1114"/>
      <c r="D215" s="1053"/>
      <c r="E215" s="1054"/>
      <c r="F215" s="1136"/>
    </row>
    <row r="216" spans="1:10" s="1191" customFormat="1" ht="14.25">
      <c r="A216" s="1858"/>
      <c r="B216" s="1207" t="s">
        <v>1471</v>
      </c>
      <c r="C216" s="1114" t="s">
        <v>1390</v>
      </c>
      <c r="D216" s="1053">
        <v>0.5</v>
      </c>
      <c r="E216" s="1054"/>
      <c r="F216" s="1136">
        <f>D216*E216</f>
        <v>0</v>
      </c>
    </row>
    <row r="217" spans="1:10" s="1191" customFormat="1" ht="14.25">
      <c r="A217" s="1858"/>
      <c r="B217" s="1207" t="s">
        <v>1465</v>
      </c>
      <c r="C217" s="1114" t="s">
        <v>1390</v>
      </c>
      <c r="D217" s="1053">
        <v>1.95</v>
      </c>
      <c r="E217" s="1054"/>
      <c r="F217" s="1136">
        <f t="shared" ref="F217:F220" si="8">D217*E217</f>
        <v>0</v>
      </c>
    </row>
    <row r="218" spans="1:10" s="1191" customFormat="1">
      <c r="A218" s="1858"/>
      <c r="B218" s="1207" t="s">
        <v>1466</v>
      </c>
      <c r="C218" s="1114" t="s">
        <v>329</v>
      </c>
      <c r="D218" s="1053">
        <v>69</v>
      </c>
      <c r="E218" s="1054"/>
      <c r="F218" s="1136">
        <f t="shared" si="8"/>
        <v>0</v>
      </c>
    </row>
    <row r="219" spans="1:10" s="1191" customFormat="1" ht="12.75" customHeight="1">
      <c r="A219" s="1858"/>
      <c r="B219" s="1207" t="s">
        <v>1467</v>
      </c>
      <c r="C219" s="1114" t="s">
        <v>1390</v>
      </c>
      <c r="D219" s="1053">
        <v>3.85</v>
      </c>
      <c r="E219" s="1054"/>
      <c r="F219" s="1136">
        <f t="shared" si="8"/>
        <v>0</v>
      </c>
    </row>
    <row r="220" spans="1:10" s="1190" customFormat="1" ht="12.75" customHeight="1">
      <c r="A220" s="1858"/>
      <c r="B220" s="1207" t="s">
        <v>1468</v>
      </c>
      <c r="C220" s="1114" t="s">
        <v>1390</v>
      </c>
      <c r="D220" s="1053">
        <v>3.9</v>
      </c>
      <c r="E220" s="1054"/>
      <c r="F220" s="1136">
        <f t="shared" si="8"/>
        <v>0</v>
      </c>
    </row>
    <row r="221" spans="1:10" s="1190" customFormat="1">
      <c r="A221" s="1859"/>
      <c r="B221" s="1208" t="s">
        <v>1469</v>
      </c>
      <c r="C221" s="1209" t="s">
        <v>650</v>
      </c>
      <c r="D221" s="1210">
        <v>4</v>
      </c>
      <c r="E221" s="1213"/>
      <c r="F221" s="1214">
        <f>D221*SUM(F216:F220)</f>
        <v>0</v>
      </c>
    </row>
    <row r="222" spans="1:10" ht="183" customHeight="1">
      <c r="A222" s="1215" t="s">
        <v>1279</v>
      </c>
      <c r="B222" s="1087" t="s">
        <v>1785</v>
      </c>
      <c r="C222" s="1216" t="s">
        <v>650</v>
      </c>
      <c r="D222" s="1217">
        <v>13</v>
      </c>
      <c r="E222" s="1733"/>
      <c r="F222" s="1219">
        <f>D222*E222</f>
        <v>0</v>
      </c>
      <c r="G222" s="1152"/>
      <c r="H222" s="1152"/>
      <c r="I222" s="1152"/>
      <c r="J222" s="1152"/>
    </row>
    <row r="223" spans="1:10" ht="287.25" customHeight="1">
      <c r="A223" s="1215" t="s">
        <v>1287</v>
      </c>
      <c r="B223" s="1155" t="s">
        <v>1786</v>
      </c>
      <c r="C223" s="1216" t="s">
        <v>650</v>
      </c>
      <c r="D223" s="1217">
        <v>1</v>
      </c>
      <c r="E223" s="1733"/>
      <c r="F223" s="1219">
        <f>D223*E223</f>
        <v>0</v>
      </c>
      <c r="G223" s="1152"/>
      <c r="H223" s="1152"/>
      <c r="I223" s="1152"/>
      <c r="J223" s="1152"/>
    </row>
    <row r="224" spans="1:10">
      <c r="A224" s="1220"/>
      <c r="B224" s="1221" t="s">
        <v>1473</v>
      </c>
      <c r="C224" s="1222"/>
      <c r="D224" s="1223"/>
      <c r="E224" s="1089"/>
      <c r="F224" s="1090">
        <f>SUM(F207,F214,F221,F223)</f>
        <v>0</v>
      </c>
      <c r="G224" s="1152"/>
      <c r="H224" s="1152"/>
      <c r="I224" s="1152"/>
      <c r="J224" s="1152"/>
    </row>
    <row r="225" spans="1:10">
      <c r="A225" s="1170"/>
      <c r="B225" s="1224"/>
      <c r="C225" s="1225"/>
      <c r="D225" s="1226"/>
      <c r="E225" s="1171"/>
      <c r="F225" s="1172"/>
      <c r="G225" s="1152"/>
      <c r="H225" s="1152"/>
      <c r="I225" s="1152"/>
      <c r="J225" s="1152"/>
    </row>
    <row r="226" spans="1:10">
      <c r="A226" s="466" t="s">
        <v>1474</v>
      </c>
      <c r="B226" s="1873" t="s">
        <v>1475</v>
      </c>
      <c r="C226" s="1873"/>
      <c r="D226" s="466"/>
      <c r="E226" s="1197"/>
      <c r="F226" s="1080"/>
      <c r="G226" s="1152"/>
      <c r="H226" s="1152"/>
      <c r="I226" s="1152"/>
      <c r="J226" s="1152"/>
    </row>
    <row r="227" spans="1:10">
      <c r="A227" s="1170"/>
      <c r="B227" s="1224"/>
      <c r="C227" s="1227"/>
      <c r="D227" s="1226"/>
      <c r="E227" s="1171"/>
      <c r="F227" s="1172"/>
      <c r="G227" s="1152"/>
      <c r="H227" s="1152"/>
      <c r="I227" s="1152"/>
      <c r="J227" s="1152"/>
    </row>
    <row r="228" spans="1:10" ht="261.75" customHeight="1">
      <c r="A228" s="1876" t="s">
        <v>1476</v>
      </c>
      <c r="B228" s="1052" t="s">
        <v>1787</v>
      </c>
      <c r="C228" s="1227"/>
      <c r="D228" s="1226"/>
      <c r="E228" s="1171"/>
      <c r="F228" s="1172"/>
      <c r="G228" s="1152"/>
      <c r="H228" s="1152"/>
      <c r="I228" s="1152"/>
      <c r="J228" s="1152"/>
    </row>
    <row r="229" spans="1:10">
      <c r="A229" s="1876"/>
      <c r="B229" s="1052" t="s">
        <v>1477</v>
      </c>
      <c r="C229" s="1225" t="s">
        <v>1280</v>
      </c>
      <c r="D229" s="1226">
        <v>96</v>
      </c>
      <c r="E229" s="1731"/>
      <c r="F229" s="1172">
        <f>D229*E229</f>
        <v>0</v>
      </c>
      <c r="G229" s="1152"/>
      <c r="H229" s="1152"/>
      <c r="I229" s="1152"/>
      <c r="J229" s="1152"/>
    </row>
    <row r="230" spans="1:10">
      <c r="A230" s="1876"/>
      <c r="B230" s="1052" t="s">
        <v>1478</v>
      </c>
      <c r="C230" s="1225" t="s">
        <v>1280</v>
      </c>
      <c r="D230" s="1226">
        <v>24.7</v>
      </c>
      <c r="E230" s="1731"/>
      <c r="F230" s="1172">
        <f t="shared" ref="F230:F231" si="9">D230*E230</f>
        <v>0</v>
      </c>
      <c r="G230" s="1152"/>
      <c r="H230" s="1152"/>
      <c r="I230" s="1152"/>
      <c r="J230" s="1152"/>
    </row>
    <row r="231" spans="1:10">
      <c r="A231" s="1877"/>
      <c r="B231" s="1228" t="s">
        <v>1479</v>
      </c>
      <c r="C231" s="1229" t="s">
        <v>1280</v>
      </c>
      <c r="D231" s="1230">
        <v>24</v>
      </c>
      <c r="E231" s="1732"/>
      <c r="F231" s="1172">
        <f t="shared" si="9"/>
        <v>0</v>
      </c>
      <c r="G231" s="1152"/>
      <c r="H231" s="1152"/>
      <c r="I231" s="1152"/>
      <c r="J231" s="1152"/>
    </row>
    <row r="232" spans="1:10">
      <c r="A232" s="1231"/>
      <c r="B232" s="1232" t="s">
        <v>1480</v>
      </c>
      <c r="C232" s="1233"/>
      <c r="D232" s="1217"/>
      <c r="E232" s="1234"/>
      <c r="F232" s="1235">
        <f>SUM(F229:F231)</f>
        <v>0</v>
      </c>
      <c r="G232" s="1152"/>
      <c r="H232" s="1152"/>
      <c r="I232" s="1152"/>
      <c r="J232" s="1152"/>
    </row>
    <row r="233" spans="1:10" ht="157.5" customHeight="1">
      <c r="A233" s="1876" t="s">
        <v>1405</v>
      </c>
      <c r="B233" s="1052" t="s">
        <v>1481</v>
      </c>
      <c r="C233" s="1227"/>
      <c r="D233" s="1226"/>
      <c r="E233" s="1171"/>
      <c r="F233" s="1172"/>
      <c r="G233" s="1152"/>
      <c r="H233" s="1152"/>
      <c r="I233" s="1152"/>
      <c r="J233" s="1152"/>
    </row>
    <row r="234" spans="1:10">
      <c r="A234" s="1876"/>
      <c r="B234" s="1052" t="s">
        <v>1482</v>
      </c>
      <c r="C234" s="1225" t="s">
        <v>1280</v>
      </c>
      <c r="D234" s="1226">
        <v>12.3</v>
      </c>
      <c r="E234" s="1731"/>
      <c r="F234" s="1172">
        <f>D234*E234</f>
        <v>0</v>
      </c>
      <c r="G234" s="1152"/>
      <c r="H234" s="1152"/>
      <c r="I234" s="1152"/>
      <c r="J234" s="1152"/>
    </row>
    <row r="235" spans="1:10">
      <c r="A235" s="1877"/>
      <c r="B235" s="1228" t="s">
        <v>1483</v>
      </c>
      <c r="C235" s="1229" t="s">
        <v>1280</v>
      </c>
      <c r="D235" s="1230">
        <v>73.3</v>
      </c>
      <c r="E235" s="1732"/>
      <c r="F235" s="1183">
        <f>D235*E235</f>
        <v>0</v>
      </c>
      <c r="G235" s="1152"/>
      <c r="H235" s="1152"/>
      <c r="I235" s="1152"/>
      <c r="J235" s="1152"/>
    </row>
    <row r="236" spans="1:10">
      <c r="A236" s="1179"/>
      <c r="B236" s="1236" t="s">
        <v>1484</v>
      </c>
      <c r="C236" s="1237"/>
      <c r="D236" s="1230"/>
      <c r="E236" s="1182"/>
      <c r="F236" s="1183">
        <f>SUM(F234:F235)</f>
        <v>0</v>
      </c>
      <c r="G236" s="1152"/>
      <c r="H236" s="1152"/>
      <c r="I236" s="1152"/>
      <c r="J236" s="1152"/>
    </row>
    <row r="237" spans="1:10" s="997" customFormat="1">
      <c r="A237" s="1231"/>
      <c r="B237" s="1232"/>
      <c r="C237" s="1233"/>
      <c r="D237" s="1217"/>
      <c r="E237" s="1234"/>
      <c r="F237" s="1235"/>
      <c r="G237" s="1151"/>
      <c r="H237" s="1151"/>
      <c r="I237" s="1151"/>
      <c r="J237" s="1151"/>
    </row>
    <row r="238" spans="1:10">
      <c r="A238" s="1220"/>
      <c r="B238" s="1221" t="s">
        <v>1485</v>
      </c>
      <c r="C238" s="1238"/>
      <c r="D238" s="1223"/>
      <c r="E238" s="1089"/>
      <c r="F238" s="1090">
        <f>SUM(F232,F236)</f>
        <v>0</v>
      </c>
      <c r="G238" s="1152"/>
      <c r="H238" s="1152"/>
      <c r="I238" s="1152"/>
      <c r="J238" s="1152"/>
    </row>
    <row r="239" spans="1:10">
      <c r="A239" s="1878"/>
      <c r="B239" s="1224"/>
      <c r="C239" s="1227"/>
      <c r="D239" s="1226"/>
      <c r="E239" s="1171"/>
      <c r="F239" s="1172"/>
    </row>
    <row r="240" spans="1:10">
      <c r="A240" s="1879"/>
      <c r="B240" s="1168" t="s">
        <v>1486</v>
      </c>
      <c r="C240" s="1227"/>
      <c r="D240" s="1226"/>
      <c r="E240" s="1171"/>
      <c r="F240" s="1172"/>
    </row>
    <row r="241" spans="1:6">
      <c r="A241" s="1879"/>
      <c r="B241" s="1169" t="s">
        <v>1445</v>
      </c>
      <c r="C241" s="1227"/>
      <c r="D241" s="1226"/>
      <c r="E241" s="1171"/>
      <c r="F241" s="1239">
        <f>E182</f>
        <v>0</v>
      </c>
    </row>
    <row r="242" spans="1:6" s="997" customFormat="1">
      <c r="A242" s="1879"/>
      <c r="B242" s="1169" t="s">
        <v>1487</v>
      </c>
      <c r="C242" s="1227"/>
      <c r="D242" s="1226"/>
      <c r="E242" s="1880">
        <f>F198</f>
        <v>0</v>
      </c>
      <c r="F242" s="1880"/>
    </row>
    <row r="243" spans="1:6">
      <c r="A243" s="1879"/>
      <c r="B243" s="446" t="s">
        <v>1488</v>
      </c>
      <c r="C243" s="1227"/>
      <c r="D243" s="1226"/>
      <c r="E243" s="1171"/>
      <c r="F243" s="1239">
        <f>F224</f>
        <v>0</v>
      </c>
    </row>
    <row r="244" spans="1:6">
      <c r="A244" s="1879"/>
      <c r="B244" s="446" t="s">
        <v>1489</v>
      </c>
      <c r="C244" s="1227"/>
      <c r="D244" s="1226"/>
      <c r="E244" s="1171"/>
      <c r="F244" s="1239">
        <f>F238</f>
        <v>0</v>
      </c>
    </row>
    <row r="245" spans="1:6">
      <c r="A245" s="1879"/>
      <c r="B245" s="446"/>
      <c r="C245" s="1227"/>
      <c r="D245" s="1226"/>
      <c r="E245" s="1171"/>
      <c r="F245" s="1172"/>
    </row>
    <row r="246" spans="1:6" s="997" customFormat="1">
      <c r="A246" s="1240" t="s">
        <v>143</v>
      </c>
      <c r="B246" s="446" t="s">
        <v>1490</v>
      </c>
      <c r="C246" s="1227"/>
      <c r="D246" s="1226"/>
      <c r="E246" s="1171"/>
      <c r="F246" s="1239">
        <f>SUM(E241:F244)</f>
        <v>0</v>
      </c>
    </row>
    <row r="247" spans="1:6" s="997" customFormat="1">
      <c r="A247" s="1241"/>
      <c r="B247" s="521"/>
      <c r="C247" s="1237"/>
      <c r="D247" s="1230"/>
      <c r="E247" s="1182"/>
      <c r="F247" s="1183"/>
    </row>
    <row r="248" spans="1:6">
      <c r="A248" s="1038" t="s">
        <v>496</v>
      </c>
      <c r="B248" s="1039" t="s">
        <v>1308</v>
      </c>
      <c r="C248" s="1040"/>
      <c r="D248" s="1088"/>
      <c r="E248" s="1204"/>
      <c r="F248" s="1242"/>
    </row>
    <row r="249" spans="1:6">
      <c r="A249" s="1170"/>
      <c r="B249" s="1224"/>
      <c r="C249" s="1227"/>
      <c r="D249" s="1226"/>
      <c r="E249" s="1171"/>
      <c r="F249" s="1172"/>
    </row>
    <row r="250" spans="1:6">
      <c r="A250" s="466" t="s">
        <v>753</v>
      </c>
      <c r="B250" s="1873" t="s">
        <v>1380</v>
      </c>
      <c r="C250" s="1873"/>
      <c r="D250" s="466"/>
      <c r="E250" s="1197"/>
      <c r="F250" s="1128"/>
    </row>
    <row r="251" spans="1:6">
      <c r="A251" s="1170"/>
      <c r="B251" s="1224"/>
      <c r="C251" s="1227"/>
      <c r="D251" s="1226"/>
      <c r="E251" s="1171"/>
      <c r="F251" s="1172"/>
    </row>
    <row r="252" spans="1:6" ht="118.5" customHeight="1">
      <c r="A252" s="1178" t="s">
        <v>1178</v>
      </c>
      <c r="B252" s="1052" t="s">
        <v>1788</v>
      </c>
      <c r="C252" s="1225" t="s">
        <v>1280</v>
      </c>
      <c r="D252" s="1226">
        <v>161</v>
      </c>
      <c r="E252" s="1731"/>
      <c r="F252" s="1243">
        <f>D252*E252</f>
        <v>0</v>
      </c>
    </row>
    <row r="253" spans="1:6" ht="143.25" customHeight="1">
      <c r="A253" s="1178" t="s">
        <v>1183</v>
      </c>
      <c r="B253" s="1052" t="s">
        <v>1778</v>
      </c>
      <c r="C253" s="1225" t="s">
        <v>1280</v>
      </c>
      <c r="D253" s="1226">
        <v>161</v>
      </c>
      <c r="E253" s="1731"/>
      <c r="F253" s="1243">
        <f>D253*E253</f>
        <v>0</v>
      </c>
    </row>
    <row r="254" spans="1:6" ht="89.25">
      <c r="A254" s="1244" t="s">
        <v>1185</v>
      </c>
      <c r="B254" s="1228" t="s">
        <v>1789</v>
      </c>
      <c r="C254" s="1229" t="s">
        <v>1280</v>
      </c>
      <c r="D254" s="1230">
        <v>161</v>
      </c>
      <c r="E254" s="1732"/>
      <c r="F254" s="1148">
        <f>D254*E254</f>
        <v>0</v>
      </c>
    </row>
    <row r="255" spans="1:6">
      <c r="A255" s="1220"/>
      <c r="B255" s="1039" t="s">
        <v>1452</v>
      </c>
      <c r="C255" s="1238"/>
      <c r="D255" s="1223"/>
      <c r="E255" s="1089"/>
      <c r="F255" s="1090">
        <f>SUM(F252:F254)</f>
        <v>0</v>
      </c>
    </row>
    <row r="256" spans="1:6">
      <c r="A256" s="1170"/>
      <c r="B256" s="1052"/>
      <c r="C256" s="1227"/>
      <c r="D256" s="1226"/>
      <c r="E256" s="1171"/>
      <c r="F256" s="1172"/>
    </row>
    <row r="257" spans="1:6">
      <c r="A257" s="466" t="s">
        <v>754</v>
      </c>
      <c r="B257" s="1873" t="s">
        <v>262</v>
      </c>
      <c r="C257" s="1873"/>
      <c r="D257" s="1246"/>
      <c r="E257" s="1197"/>
      <c r="F257" s="1128"/>
    </row>
    <row r="258" spans="1:6">
      <c r="A258" s="1170"/>
      <c r="B258" s="1052"/>
      <c r="C258" s="1227"/>
      <c r="D258" s="1226"/>
      <c r="E258" s="1171"/>
      <c r="F258" s="1172"/>
    </row>
    <row r="259" spans="1:6" ht="169.5" customHeight="1">
      <c r="A259" s="1244" t="s">
        <v>1491</v>
      </c>
      <c r="B259" s="1228" t="s">
        <v>1790</v>
      </c>
      <c r="C259" s="1229" t="s">
        <v>1390</v>
      </c>
      <c r="D259" s="1230">
        <v>232</v>
      </c>
      <c r="E259" s="1245"/>
      <c r="F259" s="1247">
        <f>D259*E259</f>
        <v>0</v>
      </c>
    </row>
    <row r="260" spans="1:6" ht="143.25" customHeight="1">
      <c r="A260" s="1244" t="s">
        <v>1182</v>
      </c>
      <c r="B260" s="1228" t="s">
        <v>1791</v>
      </c>
      <c r="C260" s="1229" t="s">
        <v>1390</v>
      </c>
      <c r="D260" s="1230">
        <v>39</v>
      </c>
      <c r="E260" s="1245"/>
      <c r="F260" s="1247">
        <f t="shared" ref="F260:F261" si="10">D260*E260</f>
        <v>0</v>
      </c>
    </row>
    <row r="261" spans="1:6" ht="168.75" customHeight="1">
      <c r="A261" s="1215" t="s">
        <v>1457</v>
      </c>
      <c r="B261" s="1155" t="s">
        <v>1792</v>
      </c>
      <c r="C261" s="1216" t="s">
        <v>1393</v>
      </c>
      <c r="D261" s="1217">
        <v>103</v>
      </c>
      <c r="E261" s="1218"/>
      <c r="F261" s="1247">
        <f t="shared" si="10"/>
        <v>0</v>
      </c>
    </row>
    <row r="262" spans="1:6">
      <c r="A262" s="1248"/>
      <c r="B262" s="1248" t="s">
        <v>1492</v>
      </c>
      <c r="C262" s="1248"/>
      <c r="D262" s="1223"/>
      <c r="E262" s="1089"/>
      <c r="F262" s="1090">
        <f>SUM(F259:F261)</f>
        <v>0</v>
      </c>
    </row>
    <row r="263" spans="1:6">
      <c r="A263" s="1170"/>
      <c r="B263" s="1052"/>
      <c r="C263" s="1227"/>
      <c r="D263" s="1226"/>
      <c r="E263" s="1171"/>
      <c r="F263" s="1172"/>
    </row>
    <row r="264" spans="1:6">
      <c r="A264" s="466" t="s">
        <v>424</v>
      </c>
      <c r="B264" s="1873" t="s">
        <v>1493</v>
      </c>
      <c r="C264" s="1873"/>
      <c r="D264" s="466"/>
      <c r="E264" s="1197"/>
      <c r="F264" s="1128"/>
    </row>
    <row r="265" spans="1:6">
      <c r="A265" s="1170"/>
      <c r="B265" s="1052"/>
      <c r="C265" s="1227"/>
      <c r="D265" s="1226"/>
      <c r="E265" s="1171"/>
      <c r="F265" s="1172"/>
    </row>
    <row r="266" spans="1:6" ht="183.75" customHeight="1">
      <c r="A266" s="1244" t="s">
        <v>656</v>
      </c>
      <c r="B266" s="1228" t="s">
        <v>1793</v>
      </c>
      <c r="C266" s="1229" t="s">
        <v>650</v>
      </c>
      <c r="D266" s="1230">
        <v>1</v>
      </c>
      <c r="E266" s="1245"/>
      <c r="F266" s="1249">
        <f>D266*E266</f>
        <v>0</v>
      </c>
    </row>
    <row r="267" spans="1:6">
      <c r="A267" s="1250"/>
      <c r="B267" s="1251" t="s">
        <v>1494</v>
      </c>
      <c r="C267" s="1252"/>
      <c r="D267" s="1253"/>
      <c r="E267" s="1254"/>
      <c r="F267" s="1255">
        <f>F266</f>
        <v>0</v>
      </c>
    </row>
    <row r="268" spans="1:6">
      <c r="A268" s="1170"/>
      <c r="B268" s="1224"/>
      <c r="C268" s="1227"/>
      <c r="D268" s="1226"/>
      <c r="E268" s="1171"/>
      <c r="F268" s="1172"/>
    </row>
    <row r="269" spans="1:6">
      <c r="A269" s="466" t="s">
        <v>1474</v>
      </c>
      <c r="B269" s="1873" t="s">
        <v>655</v>
      </c>
      <c r="C269" s="1873"/>
      <c r="D269" s="466"/>
      <c r="E269" s="1197"/>
      <c r="F269" s="1128"/>
    </row>
    <row r="270" spans="1:6">
      <c r="A270" s="1170"/>
      <c r="B270" s="1224"/>
      <c r="C270" s="1227"/>
      <c r="D270" s="1226"/>
      <c r="E270" s="1171"/>
      <c r="F270" s="1172"/>
    </row>
    <row r="271" spans="1:6" ht="222" customHeight="1">
      <c r="A271" s="1876" t="s">
        <v>1476</v>
      </c>
      <c r="B271" s="1052" t="s">
        <v>1794</v>
      </c>
      <c r="C271" s="1227"/>
      <c r="D271" s="1226"/>
      <c r="E271" s="1171"/>
      <c r="F271" s="1172"/>
    </row>
    <row r="272" spans="1:6">
      <c r="A272" s="1876"/>
      <c r="B272" s="1052" t="s">
        <v>1495</v>
      </c>
      <c r="C272" s="1225" t="s">
        <v>1280</v>
      </c>
      <c r="D272" s="1226">
        <v>161</v>
      </c>
      <c r="E272" s="1171"/>
      <c r="F272" s="1172">
        <f>D272*E272</f>
        <v>0</v>
      </c>
    </row>
    <row r="273" spans="1:6">
      <c r="A273" s="1877"/>
      <c r="B273" s="1228" t="s">
        <v>1317</v>
      </c>
      <c r="C273" s="1229" t="s">
        <v>1280</v>
      </c>
      <c r="D273" s="1230">
        <v>90</v>
      </c>
      <c r="E273" s="1182"/>
      <c r="F273" s="1183">
        <f>D273*E273</f>
        <v>0</v>
      </c>
    </row>
    <row r="274" spans="1:6" ht="298.5" customHeight="1">
      <c r="A274" s="1876" t="s">
        <v>1405</v>
      </c>
      <c r="B274" s="1052" t="s">
        <v>1496</v>
      </c>
      <c r="C274" s="1227"/>
      <c r="D274" s="1226"/>
      <c r="E274" s="1171"/>
      <c r="F274" s="1172"/>
    </row>
    <row r="275" spans="1:6" ht="222.75" customHeight="1">
      <c r="A275" s="1876"/>
      <c r="B275" s="1052" t="s">
        <v>1795</v>
      </c>
      <c r="C275" s="1227"/>
      <c r="D275" s="1226"/>
      <c r="E275" s="1171"/>
      <c r="F275" s="1172"/>
    </row>
    <row r="276" spans="1:6">
      <c r="A276" s="1877"/>
      <c r="B276" s="1228" t="s">
        <v>1497</v>
      </c>
      <c r="C276" s="1229" t="s">
        <v>650</v>
      </c>
      <c r="D276" s="1230">
        <v>2</v>
      </c>
      <c r="E276" s="1182"/>
      <c r="F276" s="1183">
        <f>D276*E276</f>
        <v>0</v>
      </c>
    </row>
    <row r="277" spans="1:6" ht="261.75" customHeight="1">
      <c r="A277" s="1876" t="s">
        <v>1498</v>
      </c>
      <c r="B277" s="1052" t="s">
        <v>1796</v>
      </c>
      <c r="C277" s="1227"/>
      <c r="D277" s="1226"/>
      <c r="E277" s="1171"/>
      <c r="F277" s="1172"/>
    </row>
    <row r="278" spans="1:6" ht="53.25" customHeight="1">
      <c r="A278" s="1877"/>
      <c r="B278" s="1256" t="s">
        <v>1499</v>
      </c>
      <c r="C278" s="1229" t="s">
        <v>650</v>
      </c>
      <c r="D278" s="1230">
        <v>2</v>
      </c>
      <c r="E278" s="1245"/>
      <c r="F278" s="1247">
        <f>D278*E278</f>
        <v>0</v>
      </c>
    </row>
    <row r="279" spans="1:6" ht="38.25">
      <c r="A279" s="1876" t="s">
        <v>1411</v>
      </c>
      <c r="B279" s="1144" t="s">
        <v>1500</v>
      </c>
      <c r="C279" s="1227"/>
      <c r="D279" s="1226"/>
      <c r="E279" s="1171"/>
      <c r="F279" s="1172"/>
    </row>
    <row r="280" spans="1:6">
      <c r="A280" s="1876"/>
      <c r="B280" s="1144" t="s">
        <v>1501</v>
      </c>
      <c r="C280" s="1225" t="s">
        <v>650</v>
      </c>
      <c r="D280" s="1226">
        <v>1</v>
      </c>
      <c r="E280" s="1171"/>
      <c r="F280" s="1172">
        <f>D280*E280</f>
        <v>0</v>
      </c>
    </row>
    <row r="281" spans="1:6">
      <c r="A281" s="1876"/>
      <c r="B281" s="1144" t="s">
        <v>1502</v>
      </c>
      <c r="C281" s="1225" t="s">
        <v>650</v>
      </c>
      <c r="D281" s="1226">
        <v>1</v>
      </c>
      <c r="E281" s="1171"/>
      <c r="F281" s="1172">
        <f t="shared" ref="F281:F293" si="11">D281*E281</f>
        <v>0</v>
      </c>
    </row>
    <row r="282" spans="1:6">
      <c r="A282" s="1876"/>
      <c r="B282" s="1144" t="s">
        <v>1503</v>
      </c>
      <c r="C282" s="1225" t="s">
        <v>650</v>
      </c>
      <c r="D282" s="1226">
        <v>1</v>
      </c>
      <c r="E282" s="1171"/>
      <c r="F282" s="1172">
        <f t="shared" si="11"/>
        <v>0</v>
      </c>
    </row>
    <row r="283" spans="1:6">
      <c r="A283" s="1876"/>
      <c r="B283" s="1144" t="s">
        <v>1504</v>
      </c>
      <c r="C283" s="1225" t="s">
        <v>650</v>
      </c>
      <c r="D283" s="1226">
        <v>1</v>
      </c>
      <c r="E283" s="1171"/>
      <c r="F283" s="1172">
        <f t="shared" si="11"/>
        <v>0</v>
      </c>
    </row>
    <row r="284" spans="1:6">
      <c r="A284" s="1876"/>
      <c r="B284" s="1144" t="s">
        <v>1505</v>
      </c>
      <c r="C284" s="1225" t="s">
        <v>650</v>
      </c>
      <c r="D284" s="1226">
        <v>1</v>
      </c>
      <c r="E284" s="1171"/>
      <c r="F284" s="1172">
        <f t="shared" si="11"/>
        <v>0</v>
      </c>
    </row>
    <row r="285" spans="1:6">
      <c r="A285" s="1876"/>
      <c r="B285" s="1144" t="s">
        <v>1506</v>
      </c>
      <c r="C285" s="1225" t="s">
        <v>650</v>
      </c>
      <c r="D285" s="1226">
        <v>1</v>
      </c>
      <c r="E285" s="1171"/>
      <c r="F285" s="1172">
        <f t="shared" si="11"/>
        <v>0</v>
      </c>
    </row>
    <row r="286" spans="1:6">
      <c r="A286" s="1876"/>
      <c r="B286" s="1144" t="s">
        <v>1507</v>
      </c>
      <c r="C286" s="1225" t="s">
        <v>650</v>
      </c>
      <c r="D286" s="1226">
        <v>1</v>
      </c>
      <c r="E286" s="1171"/>
      <c r="F286" s="1172">
        <f t="shared" si="11"/>
        <v>0</v>
      </c>
    </row>
    <row r="287" spans="1:6">
      <c r="A287" s="1876"/>
      <c r="B287" s="1144" t="s">
        <v>1508</v>
      </c>
      <c r="C287" s="1225" t="s">
        <v>650</v>
      </c>
      <c r="D287" s="1226">
        <v>2</v>
      </c>
      <c r="E287" s="1171"/>
      <c r="F287" s="1172">
        <f t="shared" si="11"/>
        <v>0</v>
      </c>
    </row>
    <row r="288" spans="1:6">
      <c r="A288" s="1876"/>
      <c r="B288" s="1144" t="s">
        <v>1509</v>
      </c>
      <c r="C288" s="1225" t="s">
        <v>650</v>
      </c>
      <c r="D288" s="1226">
        <v>1</v>
      </c>
      <c r="E288" s="1171"/>
      <c r="F288" s="1172">
        <f t="shared" si="11"/>
        <v>0</v>
      </c>
    </row>
    <row r="289" spans="1:6">
      <c r="A289" s="1876"/>
      <c r="B289" s="1144" t="s">
        <v>1510</v>
      </c>
      <c r="C289" s="1225" t="s">
        <v>650</v>
      </c>
      <c r="D289" s="1226">
        <v>1</v>
      </c>
      <c r="E289" s="1171"/>
      <c r="F289" s="1172">
        <f t="shared" si="11"/>
        <v>0</v>
      </c>
    </row>
    <row r="290" spans="1:6">
      <c r="A290" s="1876"/>
      <c r="B290" s="1144" t="s">
        <v>1511</v>
      </c>
      <c r="C290" s="1225" t="s">
        <v>650</v>
      </c>
      <c r="D290" s="1226">
        <v>1</v>
      </c>
      <c r="E290" s="1171"/>
      <c r="F290" s="1172">
        <f t="shared" si="11"/>
        <v>0</v>
      </c>
    </row>
    <row r="291" spans="1:6">
      <c r="A291" s="1876"/>
      <c r="B291" s="1144" t="s">
        <v>1512</v>
      </c>
      <c r="C291" s="1225" t="s">
        <v>650</v>
      </c>
      <c r="D291" s="1226">
        <v>1</v>
      </c>
      <c r="E291" s="1171"/>
      <c r="F291" s="1172">
        <f t="shared" si="11"/>
        <v>0</v>
      </c>
    </row>
    <row r="292" spans="1:6">
      <c r="A292" s="1876"/>
      <c r="B292" s="1144" t="s">
        <v>1513</v>
      </c>
      <c r="C292" s="1225" t="s">
        <v>650</v>
      </c>
      <c r="D292" s="1226">
        <v>4</v>
      </c>
      <c r="E292" s="1171"/>
      <c r="F292" s="1172">
        <f t="shared" si="11"/>
        <v>0</v>
      </c>
    </row>
    <row r="293" spans="1:6">
      <c r="A293" s="1877"/>
      <c r="B293" s="1256" t="s">
        <v>1514</v>
      </c>
      <c r="C293" s="1229" t="s">
        <v>650</v>
      </c>
      <c r="D293" s="1230">
        <v>1</v>
      </c>
      <c r="E293" s="1182"/>
      <c r="F293" s="1183">
        <f t="shared" si="11"/>
        <v>0</v>
      </c>
    </row>
    <row r="294" spans="1:6">
      <c r="A294" s="1179"/>
      <c r="B294" s="1236" t="s">
        <v>1515</v>
      </c>
      <c r="C294" s="1237"/>
      <c r="D294" s="1230"/>
      <c r="E294" s="1182"/>
      <c r="F294" s="1183">
        <f>SUM(F280:F293)</f>
        <v>0</v>
      </c>
    </row>
    <row r="295" spans="1:6" ht="63.75">
      <c r="A295" s="1876" t="s">
        <v>1516</v>
      </c>
      <c r="B295" s="1144" t="s">
        <v>1517</v>
      </c>
      <c r="C295" s="1227"/>
      <c r="D295" s="1226"/>
      <c r="E295" s="1171"/>
      <c r="F295" s="1172"/>
    </row>
    <row r="296" spans="1:6">
      <c r="A296" s="1877"/>
      <c r="B296" s="1236" t="s">
        <v>1317</v>
      </c>
      <c r="C296" s="1229" t="s">
        <v>1280</v>
      </c>
      <c r="D296" s="1230">
        <v>90</v>
      </c>
      <c r="E296" s="1732"/>
      <c r="F296" s="1183">
        <f>D296*E296</f>
        <v>0</v>
      </c>
    </row>
    <row r="297" spans="1:6">
      <c r="A297" s="1220"/>
      <c r="B297" s="1221" t="s">
        <v>1518</v>
      </c>
      <c r="C297" s="1238"/>
      <c r="D297" s="1223"/>
      <c r="E297" s="1089"/>
      <c r="F297" s="1090">
        <f>SUM(F272:F273,F276,F278,F294,F296)</f>
        <v>0</v>
      </c>
    </row>
    <row r="298" spans="1:6">
      <c r="A298" s="1170"/>
      <c r="B298" s="1224"/>
      <c r="C298" s="1227"/>
      <c r="D298" s="1226"/>
      <c r="E298" s="1171"/>
      <c r="F298" s="1172"/>
    </row>
    <row r="299" spans="1:6">
      <c r="A299" s="1170"/>
      <c r="B299" s="1168" t="s">
        <v>1519</v>
      </c>
      <c r="C299" s="1227"/>
      <c r="D299" s="1226"/>
      <c r="E299" s="1171"/>
      <c r="F299" s="1172"/>
    </row>
    <row r="300" spans="1:6">
      <c r="A300" s="1170"/>
      <c r="B300" s="1169" t="s">
        <v>1445</v>
      </c>
      <c r="C300" s="1227"/>
      <c r="D300" s="1226"/>
      <c r="E300" s="1171"/>
      <c r="F300" s="1239">
        <f>F255</f>
        <v>0</v>
      </c>
    </row>
    <row r="301" spans="1:6">
      <c r="A301" s="1170"/>
      <c r="B301" s="446" t="s">
        <v>1487</v>
      </c>
      <c r="C301" s="1227"/>
      <c r="D301" s="1226"/>
      <c r="E301" s="1171"/>
      <c r="F301" s="1239">
        <f>F262</f>
        <v>0</v>
      </c>
    </row>
    <row r="302" spans="1:6">
      <c r="A302" s="1170"/>
      <c r="B302" s="446" t="s">
        <v>1520</v>
      </c>
      <c r="C302" s="1227"/>
      <c r="D302" s="1226"/>
      <c r="E302" s="1171"/>
      <c r="F302" s="1239">
        <f>F267</f>
        <v>0</v>
      </c>
    </row>
    <row r="303" spans="1:6" s="1152" customFormat="1">
      <c r="A303" s="1170"/>
      <c r="B303" s="446" t="s">
        <v>1521</v>
      </c>
      <c r="C303" s="1227"/>
      <c r="D303" s="1226"/>
      <c r="E303" s="1171"/>
      <c r="F303" s="1239">
        <f>F297</f>
        <v>0</v>
      </c>
    </row>
    <row r="304" spans="1:6" s="1152" customFormat="1">
      <c r="A304" s="1240" t="s">
        <v>496</v>
      </c>
      <c r="B304" s="446" t="s">
        <v>1522</v>
      </c>
      <c r="C304" s="1227"/>
      <c r="D304" s="1226"/>
      <c r="E304" s="1171"/>
      <c r="F304" s="1239">
        <f>SUM(F300:F303)</f>
        <v>0</v>
      </c>
    </row>
    <row r="305" spans="1:6" s="1152" customFormat="1">
      <c r="A305" s="1170"/>
      <c r="B305" s="1224"/>
      <c r="C305" s="1227"/>
      <c r="D305" s="1226"/>
      <c r="E305" s="1171"/>
      <c r="F305" s="1172"/>
    </row>
    <row r="306" spans="1:6" s="1152" customFormat="1">
      <c r="A306" s="1170"/>
      <c r="B306" s="1257" t="s">
        <v>1523</v>
      </c>
      <c r="C306" s="1227"/>
      <c r="D306" s="1226"/>
      <c r="E306" s="1171"/>
      <c r="F306" s="1172"/>
    </row>
    <row r="307" spans="1:6" s="1152" customFormat="1">
      <c r="A307" s="1240" t="s">
        <v>403</v>
      </c>
      <c r="B307" s="1257" t="s">
        <v>1379</v>
      </c>
      <c r="C307" s="1225"/>
      <c r="D307" s="1226"/>
      <c r="E307" s="1258"/>
      <c r="F307" s="1239">
        <f>F173</f>
        <v>0</v>
      </c>
    </row>
    <row r="308" spans="1:6" s="1152" customFormat="1">
      <c r="A308" s="1240" t="s">
        <v>143</v>
      </c>
      <c r="B308" s="1257" t="s">
        <v>1177</v>
      </c>
      <c r="C308" s="1227"/>
      <c r="D308" s="1226"/>
      <c r="E308" s="1171"/>
      <c r="F308" s="1239">
        <f>F246</f>
        <v>0</v>
      </c>
    </row>
    <row r="309" spans="1:6" s="1152" customFormat="1">
      <c r="A309" s="1240" t="s">
        <v>496</v>
      </c>
      <c r="B309" s="1257" t="s">
        <v>1308</v>
      </c>
      <c r="C309" s="1227"/>
      <c r="D309" s="1226"/>
      <c r="E309" s="1171"/>
      <c r="F309" s="1239">
        <f>F304</f>
        <v>0</v>
      </c>
    </row>
    <row r="310" spans="1:6" s="183" customFormat="1">
      <c r="A310" s="1240"/>
      <c r="B310" s="1257" t="s">
        <v>1524</v>
      </c>
      <c r="C310" s="1227"/>
      <c r="D310" s="1226"/>
      <c r="E310" s="1258"/>
      <c r="F310" s="1239">
        <f>SUM(F307:F309)</f>
        <v>0</v>
      </c>
    </row>
    <row r="311" spans="1:6" s="183" customFormat="1">
      <c r="A311" s="1240"/>
      <c r="B311" s="1257" t="s">
        <v>428</v>
      </c>
      <c r="C311" s="1227"/>
      <c r="D311" s="1226"/>
      <c r="E311" s="1171"/>
      <c r="F311" s="1239">
        <f>0.25*F310</f>
        <v>0</v>
      </c>
    </row>
    <row r="312" spans="1:6" s="183" customFormat="1">
      <c r="A312" s="1240"/>
      <c r="B312" s="1257" t="s">
        <v>1525</v>
      </c>
      <c r="C312" s="1227"/>
      <c r="D312" s="1226"/>
      <c r="E312" s="1258"/>
      <c r="F312" s="1239">
        <f>SUM(F310:F311)</f>
        <v>0</v>
      </c>
    </row>
    <row r="313" spans="1:6" s="183" customFormat="1">
      <c r="A313" s="1259"/>
      <c r="B313" s="1260"/>
      <c r="C313" s="1261"/>
      <c r="D313" s="1262"/>
      <c r="E313" s="1263"/>
      <c r="F313" s="1264"/>
    </row>
    <row r="314" spans="1:6">
      <c r="A314" s="1259"/>
      <c r="B314" s="1260"/>
      <c r="C314" s="1261"/>
      <c r="D314" s="1262"/>
      <c r="E314" s="1263"/>
      <c r="F314" s="1264"/>
    </row>
    <row r="315" spans="1:6">
      <c r="A315" s="1259"/>
      <c r="B315" s="1260"/>
      <c r="C315" s="1261"/>
      <c r="D315" s="1262"/>
      <c r="E315" s="1263"/>
      <c r="F315" s="1264"/>
    </row>
    <row r="316" spans="1:6">
      <c r="A316" s="1259"/>
      <c r="B316" s="1260"/>
      <c r="C316" s="1261"/>
      <c r="D316" s="1262"/>
      <c r="E316" s="1263"/>
      <c r="F316" s="1264"/>
    </row>
    <row r="317" spans="1:6">
      <c r="A317" s="1259"/>
      <c r="B317" s="1260"/>
      <c r="C317" s="1261"/>
      <c r="D317" s="1262"/>
      <c r="E317" s="1263"/>
      <c r="F317" s="1264"/>
    </row>
    <row r="318" spans="1:6">
      <c r="A318" s="1265"/>
      <c r="B318" s="1266"/>
      <c r="C318" s="1267"/>
      <c r="D318" s="1268"/>
      <c r="E318" s="1269"/>
      <c r="F318" s="1270"/>
    </row>
    <row r="319" spans="1:6">
      <c r="A319" s="1265"/>
      <c r="B319" s="1266"/>
      <c r="C319" s="1267"/>
      <c r="D319" s="1268"/>
      <c r="E319" s="1269"/>
      <c r="F319" s="1270"/>
    </row>
    <row r="320" spans="1:6">
      <c r="A320" s="1265"/>
      <c r="B320" s="1266"/>
      <c r="C320" s="1267"/>
      <c r="D320" s="1268"/>
      <c r="E320" s="1271"/>
      <c r="F320" s="1272"/>
    </row>
    <row r="321" spans="1:6">
      <c r="A321" s="1265"/>
      <c r="B321" s="1266"/>
      <c r="C321" s="1267"/>
      <c r="D321" s="1268"/>
      <c r="E321" s="1271"/>
      <c r="F321" s="1272"/>
    </row>
    <row r="322" spans="1:6">
      <c r="A322" s="1265"/>
      <c r="B322" s="1266"/>
      <c r="C322" s="1267"/>
      <c r="D322" s="1268"/>
      <c r="E322" s="1271"/>
      <c r="F322" s="1272"/>
    </row>
    <row r="323" spans="1:6">
      <c r="A323" s="1265"/>
      <c r="B323" s="1266"/>
      <c r="C323" s="1267"/>
      <c r="D323" s="1268"/>
      <c r="E323" s="1271"/>
      <c r="F323" s="1272"/>
    </row>
    <row r="324" spans="1:6">
      <c r="A324" s="1265"/>
      <c r="B324" s="1266"/>
      <c r="C324" s="1267"/>
      <c r="D324" s="1268"/>
      <c r="E324" s="1271"/>
      <c r="F324" s="1272"/>
    </row>
    <row r="325" spans="1:6">
      <c r="A325" s="1265"/>
      <c r="B325" s="1266"/>
      <c r="C325" s="1267"/>
      <c r="D325" s="1268"/>
      <c r="E325" s="1271"/>
      <c r="F325" s="1272"/>
    </row>
    <row r="326" spans="1:6">
      <c r="A326" s="1265"/>
      <c r="B326" s="1266"/>
      <c r="C326" s="1267"/>
      <c r="D326" s="1268"/>
      <c r="E326" s="1271"/>
      <c r="F326" s="1272"/>
    </row>
    <row r="327" spans="1:6">
      <c r="A327" s="1265"/>
      <c r="B327" s="1266"/>
      <c r="C327" s="1267"/>
      <c r="D327" s="1268"/>
      <c r="E327" s="1271"/>
      <c r="F327" s="1272"/>
    </row>
    <row r="328" spans="1:6">
      <c r="A328" s="1265"/>
      <c r="B328" s="1266"/>
      <c r="C328" s="1267"/>
      <c r="D328" s="1268"/>
      <c r="E328" s="1271"/>
      <c r="F328" s="1272"/>
    </row>
    <row r="329" spans="1:6">
      <c r="A329" s="1265"/>
      <c r="B329" s="1266"/>
      <c r="C329" s="1267"/>
      <c r="D329" s="1268"/>
      <c r="E329" s="1271"/>
      <c r="F329" s="1272"/>
    </row>
    <row r="330" spans="1:6">
      <c r="A330" s="1265"/>
      <c r="B330" s="1266"/>
      <c r="C330" s="1267"/>
      <c r="D330" s="1268"/>
      <c r="E330" s="1271"/>
      <c r="F330" s="1272"/>
    </row>
    <row r="331" spans="1:6">
      <c r="A331" s="1265"/>
      <c r="B331" s="1266"/>
      <c r="C331" s="1267"/>
      <c r="D331" s="1268"/>
      <c r="E331" s="1271"/>
      <c r="F331" s="1272"/>
    </row>
    <row r="332" spans="1:6">
      <c r="A332" s="1265"/>
      <c r="B332" s="1266"/>
      <c r="C332" s="1267"/>
      <c r="D332" s="1268"/>
      <c r="E332" s="1271"/>
      <c r="F332" s="1272"/>
    </row>
    <row r="333" spans="1:6">
      <c r="A333" s="1265"/>
      <c r="B333" s="1266"/>
      <c r="C333" s="1267"/>
      <c r="D333" s="1268"/>
      <c r="E333" s="1271"/>
      <c r="F333" s="1272"/>
    </row>
    <row r="334" spans="1:6">
      <c r="A334" s="1265"/>
      <c r="B334" s="1266"/>
      <c r="C334" s="1267"/>
      <c r="D334" s="1268"/>
      <c r="E334" s="1271"/>
      <c r="F334" s="1272"/>
    </row>
    <row r="335" spans="1:6">
      <c r="A335" s="1265"/>
      <c r="B335" s="1266"/>
      <c r="C335" s="1267"/>
      <c r="D335" s="1268"/>
      <c r="E335" s="1271"/>
      <c r="F335" s="1272"/>
    </row>
    <row r="336" spans="1:6">
      <c r="A336" s="1265"/>
      <c r="B336" s="1266"/>
      <c r="C336" s="1267"/>
      <c r="D336" s="1268"/>
      <c r="E336" s="1271"/>
      <c r="F336" s="1272"/>
    </row>
    <row r="337" spans="1:6">
      <c r="A337" s="1273"/>
      <c r="B337" s="1266"/>
      <c r="C337" s="1267"/>
      <c r="D337" s="1268"/>
      <c r="E337" s="176"/>
      <c r="F337" s="1274"/>
    </row>
    <row r="338" spans="1:6">
      <c r="A338" s="1273"/>
      <c r="B338" s="1266"/>
      <c r="C338" s="1267"/>
      <c r="D338" s="1268"/>
      <c r="E338" s="176"/>
      <c r="F338" s="1274"/>
    </row>
    <row r="339" spans="1:6">
      <c r="A339" s="1273"/>
      <c r="B339" s="1266"/>
      <c r="C339" s="1267"/>
      <c r="D339" s="1268"/>
      <c r="E339" s="176"/>
      <c r="F339" s="1274"/>
    </row>
    <row r="340" spans="1:6">
      <c r="A340" s="1273"/>
      <c r="B340" s="1266"/>
      <c r="C340" s="1267"/>
      <c r="D340" s="1268"/>
      <c r="E340" s="176"/>
      <c r="F340" s="1274"/>
    </row>
    <row r="341" spans="1:6">
      <c r="A341" s="1273"/>
      <c r="B341" s="1266"/>
      <c r="C341" s="1267"/>
      <c r="D341" s="1268"/>
      <c r="E341" s="176"/>
      <c r="F341" s="1274"/>
    </row>
    <row r="342" spans="1:6">
      <c r="A342" s="1273"/>
      <c r="B342" s="1266"/>
      <c r="C342" s="1267"/>
      <c r="D342" s="1268"/>
      <c r="E342" s="176"/>
      <c r="F342" s="1274"/>
    </row>
    <row r="343" spans="1:6">
      <c r="A343" s="1273"/>
      <c r="B343" s="1266"/>
      <c r="C343" s="1267"/>
      <c r="D343" s="1268"/>
      <c r="E343" s="176"/>
      <c r="F343" s="1274"/>
    </row>
    <row r="344" spans="1:6">
      <c r="A344" s="1273"/>
      <c r="B344" s="997"/>
      <c r="C344" s="1267"/>
      <c r="D344" s="1268"/>
      <c r="E344" s="176"/>
      <c r="F344" s="1274"/>
    </row>
    <row r="345" spans="1:6">
      <c r="A345" s="1273"/>
      <c r="B345" s="997"/>
      <c r="C345" s="1267"/>
      <c r="D345" s="1268"/>
      <c r="E345" s="176"/>
      <c r="F345" s="1274"/>
    </row>
    <row r="346" spans="1:6">
      <c r="A346" s="1273"/>
      <c r="B346" s="997"/>
      <c r="C346" s="1267"/>
      <c r="D346" s="1268"/>
      <c r="E346" s="176"/>
      <c r="F346" s="1274"/>
    </row>
    <row r="347" spans="1:6">
      <c r="A347" s="1273"/>
      <c r="B347" s="997"/>
      <c r="C347" s="1267"/>
      <c r="D347" s="1268"/>
      <c r="E347" s="176"/>
      <c r="F347" s="1274"/>
    </row>
    <row r="348" spans="1:6">
      <c r="A348" s="1273"/>
      <c r="B348" s="997"/>
      <c r="C348" s="1267"/>
      <c r="D348" s="1268"/>
      <c r="E348" s="176"/>
      <c r="F348" s="1274"/>
    </row>
    <row r="349" spans="1:6">
      <c r="A349" s="1273"/>
      <c r="B349" s="997"/>
      <c r="C349" s="1267"/>
      <c r="D349" s="1268"/>
      <c r="E349" s="176"/>
      <c r="F349" s="1274"/>
    </row>
    <row r="350" spans="1:6">
      <c r="A350" s="1273"/>
      <c r="B350" s="997"/>
      <c r="C350" s="1267"/>
      <c r="D350" s="1268"/>
      <c r="E350" s="176"/>
      <c r="F350" s="1274"/>
    </row>
    <row r="351" spans="1:6">
      <c r="A351" s="1273"/>
      <c r="B351" s="997"/>
      <c r="C351" s="1267"/>
      <c r="D351" s="1268"/>
      <c r="E351" s="176"/>
      <c r="F351" s="1274"/>
    </row>
    <row r="352" spans="1:6">
      <c r="A352" s="969"/>
      <c r="B352" s="997"/>
      <c r="C352" s="1267"/>
      <c r="D352" s="1268"/>
      <c r="E352" s="997"/>
      <c r="F352" s="1274"/>
    </row>
    <row r="353" spans="1:6">
      <c r="A353" s="969"/>
      <c r="B353" s="997"/>
      <c r="C353" s="1267"/>
      <c r="D353" s="1268"/>
      <c r="E353" s="997"/>
      <c r="F353" s="1274"/>
    </row>
    <row r="354" spans="1:6">
      <c r="A354" s="969"/>
      <c r="B354" s="997"/>
      <c r="C354" s="1267"/>
      <c r="D354" s="1268"/>
      <c r="E354" s="997"/>
      <c r="F354" s="1274"/>
    </row>
    <row r="355" spans="1:6">
      <c r="A355" s="969"/>
      <c r="B355" s="997"/>
      <c r="C355" s="1267"/>
      <c r="D355" s="1268"/>
      <c r="E355" s="997"/>
      <c r="F355" s="1274"/>
    </row>
    <row r="356" spans="1:6">
      <c r="A356" s="969"/>
      <c r="B356" s="997"/>
      <c r="C356" s="1267"/>
      <c r="D356" s="1268"/>
      <c r="E356" s="997"/>
      <c r="F356" s="1274"/>
    </row>
    <row r="357" spans="1:6">
      <c r="A357" s="969"/>
      <c r="B357" s="997"/>
      <c r="C357" s="1267"/>
      <c r="D357" s="1268"/>
      <c r="E357" s="997"/>
      <c r="F357" s="1274"/>
    </row>
    <row r="358" spans="1:6">
      <c r="A358" s="969"/>
      <c r="B358" s="997"/>
      <c r="C358" s="1267"/>
      <c r="D358" s="1268"/>
      <c r="E358" s="997"/>
      <c r="F358" s="1274"/>
    </row>
  </sheetData>
  <sheetProtection algorithmName="SHA-512" hashValue="/RTAFDQ82gkKcxrEPIJiPhBBYQ99X3GD2b0eoZzPlMyTsHc6Hp40o86WkWaYpqZ8M7qS4GyzphV42FRWiLzBuw==" saltValue="5rWf99J7W98oyBYko0sRgA==" spinCount="100000" sheet="1" objects="1" scenarios="1"/>
  <mergeCells count="51">
    <mergeCell ref="E242:F242"/>
    <mergeCell ref="A279:A293"/>
    <mergeCell ref="A295:A296"/>
    <mergeCell ref="B257:C257"/>
    <mergeCell ref="B264:C264"/>
    <mergeCell ref="B269:C269"/>
    <mergeCell ref="A271:A273"/>
    <mergeCell ref="A274:A276"/>
    <mergeCell ref="A277:A278"/>
    <mergeCell ref="B250:C250"/>
    <mergeCell ref="A186:A188"/>
    <mergeCell ref="A190:A192"/>
    <mergeCell ref="B200:C200"/>
    <mergeCell ref="A202:A207"/>
    <mergeCell ref="A208:A214"/>
    <mergeCell ref="A215:A221"/>
    <mergeCell ref="B226:C226"/>
    <mergeCell ref="A228:A231"/>
    <mergeCell ref="A233:A235"/>
    <mergeCell ref="A239:A245"/>
    <mergeCell ref="J184:K184"/>
    <mergeCell ref="A58:A61"/>
    <mergeCell ref="A66:A73"/>
    <mergeCell ref="A75:A96"/>
    <mergeCell ref="A98:A99"/>
    <mergeCell ref="A100:A150"/>
    <mergeCell ref="A152:A157"/>
    <mergeCell ref="B176:C176"/>
    <mergeCell ref="C182:D182"/>
    <mergeCell ref="E182:F182"/>
    <mergeCell ref="B184:C184"/>
    <mergeCell ref="H184:I184"/>
    <mergeCell ref="A54:A56"/>
    <mergeCell ref="B11:E11"/>
    <mergeCell ref="B12:E12"/>
    <mergeCell ref="B13:E13"/>
    <mergeCell ref="B14:E14"/>
    <mergeCell ref="B15:E15"/>
    <mergeCell ref="B16:E16"/>
    <mergeCell ref="B17:E17"/>
    <mergeCell ref="B21:C21"/>
    <mergeCell ref="B28:C28"/>
    <mergeCell ref="B49:C49"/>
    <mergeCell ref="A51:A52"/>
    <mergeCell ref="B10:E10"/>
    <mergeCell ref="A4:B4"/>
    <mergeCell ref="B5:E5"/>
    <mergeCell ref="B6:E6"/>
    <mergeCell ref="B7:E7"/>
    <mergeCell ref="B8:E8"/>
    <mergeCell ref="B9:E9"/>
  </mergeCells>
  <pageMargins left="0.59055118110236227" right="0.19685039370078741" top="0.74803149606299213" bottom="0.74803149606299213" header="0.31496062992125984" footer="0.31496062992125984"/>
  <pageSetup paperSize="9" scale="87" orientation="portrait" r:id="rId1"/>
  <headerFooter alignWithMargins="0">
    <oddHeader xml:space="preserve">&amp;L&amp;"Arial,Bold"IZGRADNJA GROBLJA ZORIČIĆI - SREDIŠNJI TRG - 1. FAZA IZGRADNJE&amp;R&amp;"Arial,Bold"TROŠKOVNIK </oddHeader>
    <oddFooter>&amp;L&amp;9
&amp;R&amp;9&amp;P</oddFooter>
  </headerFooter>
  <rowBreaks count="16" manualBreakCount="16">
    <brk id="17" max="16383" man="1"/>
    <brk id="27" max="16383" man="1"/>
    <brk id="35" max="16383" man="1"/>
    <brk id="48" max="16383" man="1"/>
    <brk id="63" max="16383" man="1"/>
    <brk id="131" max="16383" man="1"/>
    <brk id="159" max="16383" man="1"/>
    <brk id="173" max="5" man="1"/>
    <brk id="207" max="5" man="1"/>
    <brk id="215" max="5" man="1"/>
    <brk id="224" max="5" man="1"/>
    <brk id="238" max="5" man="1"/>
    <brk id="246" max="5" man="1"/>
    <brk id="260" max="5" man="1"/>
    <brk id="279" max="5" man="1"/>
    <brk id="29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M483"/>
  <sheetViews>
    <sheetView view="pageLayout" topLeftCell="A156" zoomScaleNormal="100" zoomScaleSheetLayoutView="100" workbookViewId="0">
      <selection activeCell="E162" sqref="E162"/>
    </sheetView>
  </sheetViews>
  <sheetFormatPr defaultRowHeight="12.75" outlineLevelRow="1"/>
  <cols>
    <col min="1" max="1" width="6.140625" style="299" customWidth="1"/>
    <col min="2" max="2" width="44.7109375" style="157" customWidth="1"/>
    <col min="3" max="3" width="6.5703125" style="149" customWidth="1"/>
    <col min="4" max="4" width="8.85546875" style="158" customWidth="1"/>
    <col min="5" max="5" width="9" style="105" customWidth="1"/>
    <col min="6" max="6" width="12.140625" style="148" customWidth="1"/>
    <col min="7" max="16384" width="9.140625" style="105"/>
  </cols>
  <sheetData>
    <row r="1" spans="1:7" ht="23.25" thickBot="1">
      <c r="A1" s="296" t="s">
        <v>843</v>
      </c>
      <c r="B1" s="102" t="s">
        <v>844</v>
      </c>
      <c r="C1" s="103" t="s">
        <v>866</v>
      </c>
      <c r="D1" s="104" t="s">
        <v>845</v>
      </c>
      <c r="E1" s="103" t="s">
        <v>430</v>
      </c>
      <c r="F1" s="424" t="s">
        <v>431</v>
      </c>
    </row>
    <row r="2" spans="1:7">
      <c r="A2" s="277"/>
      <c r="B2" s="106"/>
      <c r="C2" s="107"/>
      <c r="D2" s="108"/>
      <c r="E2" s="109"/>
      <c r="F2" s="144"/>
    </row>
    <row r="3" spans="1:7">
      <c r="A3" s="297"/>
      <c r="B3" s="110"/>
      <c r="C3" s="1893"/>
      <c r="D3" s="1894"/>
      <c r="E3" s="1895"/>
      <c r="F3" s="1896"/>
    </row>
    <row r="4" spans="1:7">
      <c r="A4" s="298" t="s">
        <v>753</v>
      </c>
      <c r="B4" s="111" t="s">
        <v>846</v>
      </c>
      <c r="C4" s="1893"/>
      <c r="D4" s="1894"/>
      <c r="E4" s="1895"/>
      <c r="F4" s="1896"/>
    </row>
    <row r="5" spans="1:7" s="113" customFormat="1" ht="12.75" hidden="1" customHeight="1" outlineLevel="1">
      <c r="A5" s="274"/>
      <c r="B5" s="1882"/>
      <c r="C5" s="1882"/>
      <c r="D5" s="1882"/>
      <c r="E5" s="1882"/>
      <c r="F5" s="1882"/>
      <c r="G5" s="112"/>
    </row>
    <row r="6" spans="1:7" s="113" customFormat="1" ht="12.75" hidden="1" customHeight="1" outlineLevel="1">
      <c r="A6" s="274"/>
      <c r="B6" s="1882" t="s">
        <v>1242</v>
      </c>
      <c r="C6" s="1882"/>
      <c r="D6" s="1882"/>
      <c r="E6" s="1882"/>
      <c r="F6" s="1882"/>
      <c r="G6" s="112"/>
    </row>
    <row r="7" spans="1:7" s="113" customFormat="1" ht="105" hidden="1" customHeight="1" outlineLevel="1">
      <c r="A7" s="1881" t="s">
        <v>1031</v>
      </c>
      <c r="B7" s="1881"/>
      <c r="C7" s="1881"/>
      <c r="D7" s="1881"/>
      <c r="E7" s="1881"/>
      <c r="F7" s="1881"/>
      <c r="G7" s="112"/>
    </row>
    <row r="8" spans="1:7" s="113" customFormat="1" ht="39" hidden="1" customHeight="1" outlineLevel="1">
      <c r="A8" s="1881" t="s">
        <v>1032</v>
      </c>
      <c r="B8" s="1881"/>
      <c r="C8" s="1881"/>
      <c r="D8" s="1881"/>
      <c r="E8" s="1881"/>
      <c r="F8" s="1881"/>
      <c r="G8" s="112"/>
    </row>
    <row r="9" spans="1:7" s="113" customFormat="1" ht="27" hidden="1" customHeight="1" outlineLevel="1">
      <c r="A9" s="1881" t="s">
        <v>1033</v>
      </c>
      <c r="B9" s="1881"/>
      <c r="C9" s="1881"/>
      <c r="D9" s="1881"/>
      <c r="E9" s="1881"/>
      <c r="F9" s="1881"/>
      <c r="G9" s="112"/>
    </row>
    <row r="10" spans="1:7" s="113" customFormat="1" ht="26.25" hidden="1" customHeight="1" outlineLevel="1">
      <c r="A10" s="1881" t="s">
        <v>1034</v>
      </c>
      <c r="B10" s="1881"/>
      <c r="C10" s="1881"/>
      <c r="D10" s="1881"/>
      <c r="E10" s="1881"/>
      <c r="F10" s="1881"/>
      <c r="G10" s="112"/>
    </row>
    <row r="11" spans="1:7" s="113" customFormat="1" ht="26.25" hidden="1" customHeight="1" outlineLevel="1">
      <c r="A11" s="1881" t="s">
        <v>1035</v>
      </c>
      <c r="B11" s="1881"/>
      <c r="C11" s="1881"/>
      <c r="D11" s="1881"/>
      <c r="E11" s="1881"/>
      <c r="F11" s="1881"/>
      <c r="G11" s="112"/>
    </row>
    <row r="12" spans="1:7" s="113" customFormat="1" ht="12.75" hidden="1" customHeight="1" outlineLevel="1">
      <c r="A12" s="1881" t="s">
        <v>1036</v>
      </c>
      <c r="B12" s="1881"/>
      <c r="C12" s="1881"/>
      <c r="D12" s="1881"/>
      <c r="E12" s="1881"/>
      <c r="F12" s="1881"/>
      <c r="G12" s="112"/>
    </row>
    <row r="13" spans="1:7" s="113" customFormat="1" ht="26.25" hidden="1" customHeight="1" outlineLevel="1">
      <c r="A13" s="1881" t="s">
        <v>1037</v>
      </c>
      <c r="B13" s="1881"/>
      <c r="C13" s="1881"/>
      <c r="D13" s="1881"/>
      <c r="E13" s="1881"/>
      <c r="F13" s="1881"/>
      <c r="G13" s="112"/>
    </row>
    <row r="14" spans="1:7" s="113" customFormat="1" ht="52.5" hidden="1" customHeight="1" outlineLevel="1">
      <c r="A14" s="1881" t="s">
        <v>1038</v>
      </c>
      <c r="B14" s="1881"/>
      <c r="C14" s="1881"/>
      <c r="D14" s="1881"/>
      <c r="E14" s="1881"/>
      <c r="F14" s="1881"/>
      <c r="G14" s="112"/>
    </row>
    <row r="15" spans="1:7" s="113" customFormat="1" ht="12.75" hidden="1" customHeight="1" outlineLevel="1">
      <c r="A15" s="1881" t="s">
        <v>1039</v>
      </c>
      <c r="B15" s="1881"/>
      <c r="C15" s="1881"/>
      <c r="D15" s="1881"/>
      <c r="E15" s="1881"/>
      <c r="F15" s="1881"/>
      <c r="G15" s="112"/>
    </row>
    <row r="16" spans="1:7" s="113" customFormat="1" ht="12.75" hidden="1" customHeight="1" outlineLevel="1">
      <c r="A16" s="1881" t="s">
        <v>1040</v>
      </c>
      <c r="B16" s="1881"/>
      <c r="C16" s="1881"/>
      <c r="D16" s="1881"/>
      <c r="E16" s="1881"/>
      <c r="F16" s="1881"/>
      <c r="G16" s="112"/>
    </row>
    <row r="17" spans="1:7" s="113" customFormat="1" ht="26.25" hidden="1" customHeight="1" outlineLevel="1">
      <c r="A17" s="1881" t="s">
        <v>1041</v>
      </c>
      <c r="B17" s="1881"/>
      <c r="C17" s="1881"/>
      <c r="D17" s="1881"/>
      <c r="E17" s="1881"/>
      <c r="F17" s="1881"/>
      <c r="G17" s="112"/>
    </row>
    <row r="18" spans="1:7" s="113" customFormat="1" ht="26.25" hidden="1" customHeight="1" outlineLevel="1">
      <c r="A18" s="1881" t="s">
        <v>1042</v>
      </c>
      <c r="B18" s="1881"/>
      <c r="C18" s="1881"/>
      <c r="D18" s="1881"/>
      <c r="E18" s="1881"/>
      <c r="F18" s="1881"/>
      <c r="G18" s="112"/>
    </row>
    <row r="19" spans="1:7" s="113" customFormat="1" ht="12.75" hidden="1" customHeight="1" outlineLevel="1">
      <c r="A19" s="1881" t="s">
        <v>1043</v>
      </c>
      <c r="B19" s="1881"/>
      <c r="C19" s="1881"/>
      <c r="D19" s="1881"/>
      <c r="E19" s="1881"/>
      <c r="F19" s="1881"/>
      <c r="G19" s="112"/>
    </row>
    <row r="20" spans="1:7" s="113" customFormat="1" ht="26.25" hidden="1" customHeight="1" outlineLevel="1">
      <c r="A20" s="1881" t="s">
        <v>1044</v>
      </c>
      <c r="B20" s="1881"/>
      <c r="C20" s="1881"/>
      <c r="D20" s="1881"/>
      <c r="E20" s="1881"/>
      <c r="F20" s="1881"/>
      <c r="G20" s="112"/>
    </row>
    <row r="21" spans="1:7" s="113" customFormat="1" ht="26.25" hidden="1" customHeight="1" outlineLevel="1">
      <c r="A21" s="1881" t="s">
        <v>371</v>
      </c>
      <c r="B21" s="1881"/>
      <c r="C21" s="1881"/>
      <c r="D21" s="1881"/>
      <c r="E21" s="1881"/>
      <c r="F21" s="1881"/>
      <c r="G21" s="112"/>
    </row>
    <row r="22" spans="1:7" s="113" customFormat="1" ht="31.5" hidden="1" customHeight="1" outlineLevel="1">
      <c r="A22" s="1881" t="s">
        <v>372</v>
      </c>
      <c r="B22" s="1881"/>
      <c r="C22" s="1881"/>
      <c r="D22" s="1881"/>
      <c r="E22" s="1881"/>
      <c r="F22" s="1881"/>
      <c r="G22" s="112"/>
    </row>
    <row r="23" spans="1:7" s="113" customFormat="1" ht="12.75" hidden="1" customHeight="1" outlineLevel="1">
      <c r="A23" s="1881" t="s">
        <v>373</v>
      </c>
      <c r="B23" s="1881"/>
      <c r="C23" s="1881"/>
      <c r="D23" s="1881"/>
      <c r="E23" s="1881"/>
      <c r="F23" s="1881"/>
      <c r="G23" s="112"/>
    </row>
    <row r="24" spans="1:7" s="115" customFormat="1" hidden="1" outlineLevel="1">
      <c r="A24" s="279" t="s">
        <v>374</v>
      </c>
      <c r="B24" s="1881" t="s">
        <v>375</v>
      </c>
      <c r="C24" s="1881"/>
      <c r="D24" s="1881"/>
      <c r="E24" s="1881"/>
      <c r="F24" s="1881"/>
      <c r="G24" s="114"/>
    </row>
    <row r="25" spans="1:7" s="115" customFormat="1" ht="66" hidden="1" customHeight="1" outlineLevel="1">
      <c r="A25" s="279"/>
      <c r="B25" s="1881" t="s">
        <v>376</v>
      </c>
      <c r="C25" s="1881"/>
      <c r="D25" s="1881"/>
      <c r="E25" s="1881"/>
      <c r="F25" s="1881"/>
      <c r="G25" s="114"/>
    </row>
    <row r="26" spans="1:7" s="115" customFormat="1" ht="39.75" hidden="1" customHeight="1" outlineLevel="1">
      <c r="A26" s="279"/>
      <c r="B26" s="1881" t="s">
        <v>326</v>
      </c>
      <c r="C26" s="1881"/>
      <c r="D26" s="1881"/>
      <c r="E26" s="1881"/>
      <c r="F26" s="1881"/>
      <c r="G26" s="114"/>
    </row>
    <row r="27" spans="1:7" s="115" customFormat="1" ht="63.75" hidden="1" customHeight="1" outlineLevel="1">
      <c r="A27" s="279"/>
      <c r="B27" s="1881" t="s">
        <v>327</v>
      </c>
      <c r="C27" s="1881"/>
      <c r="D27" s="1881"/>
      <c r="E27" s="1881"/>
      <c r="F27" s="1881"/>
      <c r="G27" s="114"/>
    </row>
    <row r="28" spans="1:7" s="115" customFormat="1" hidden="1" outlineLevel="1">
      <c r="A28" s="279" t="s">
        <v>264</v>
      </c>
      <c r="B28" s="1881" t="s">
        <v>265</v>
      </c>
      <c r="C28" s="1881"/>
      <c r="D28" s="1881"/>
      <c r="E28" s="1881"/>
      <c r="F28" s="1881"/>
      <c r="G28" s="114"/>
    </row>
    <row r="29" spans="1:7" s="115" customFormat="1" ht="27" hidden="1" customHeight="1" outlineLevel="1">
      <c r="A29" s="279"/>
      <c r="B29" s="1881" t="s">
        <v>266</v>
      </c>
      <c r="C29" s="1881"/>
      <c r="D29" s="1881"/>
      <c r="E29" s="1881"/>
      <c r="F29" s="1881"/>
      <c r="G29" s="114"/>
    </row>
    <row r="30" spans="1:7" s="115" customFormat="1" ht="24.75" hidden="1" customHeight="1" outlineLevel="1">
      <c r="A30" s="279"/>
      <c r="B30" s="1881" t="s">
        <v>267</v>
      </c>
      <c r="C30" s="1881"/>
      <c r="D30" s="1881"/>
      <c r="E30" s="1881"/>
      <c r="F30" s="1881"/>
      <c r="G30" s="114"/>
    </row>
    <row r="31" spans="1:7" s="115" customFormat="1" hidden="1" outlineLevel="1">
      <c r="A31" s="279" t="s">
        <v>268</v>
      </c>
      <c r="B31" s="1881" t="s">
        <v>290</v>
      </c>
      <c r="C31" s="1881"/>
      <c r="D31" s="1881"/>
      <c r="E31" s="1881"/>
      <c r="F31" s="1881"/>
      <c r="G31" s="114"/>
    </row>
    <row r="32" spans="1:7" s="115" customFormat="1" ht="27" hidden="1" customHeight="1" outlineLevel="1">
      <c r="A32" s="279"/>
      <c r="B32" s="1881" t="s">
        <v>269</v>
      </c>
      <c r="C32" s="1881"/>
      <c r="D32" s="1881"/>
      <c r="E32" s="1881"/>
      <c r="F32" s="1881"/>
      <c r="G32" s="114"/>
    </row>
    <row r="33" spans="1:7" s="115" customFormat="1" ht="39" hidden="1" customHeight="1" outlineLevel="1">
      <c r="A33" s="279"/>
      <c r="B33" s="1881" t="s">
        <v>270</v>
      </c>
      <c r="C33" s="1881"/>
      <c r="D33" s="1881"/>
      <c r="E33" s="1881"/>
      <c r="F33" s="1881"/>
      <c r="G33" s="114"/>
    </row>
    <row r="34" spans="1:7" s="115" customFormat="1" hidden="1" outlineLevel="1">
      <c r="A34" s="279" t="s">
        <v>271</v>
      </c>
      <c r="B34" s="1881" t="s">
        <v>291</v>
      </c>
      <c r="C34" s="1881"/>
      <c r="D34" s="1881"/>
      <c r="E34" s="1881"/>
      <c r="F34" s="1881"/>
      <c r="G34" s="114"/>
    </row>
    <row r="35" spans="1:7" s="115" customFormat="1" ht="26.25" hidden="1" customHeight="1" outlineLevel="1">
      <c r="A35" s="279"/>
      <c r="B35" s="1881" t="s">
        <v>272</v>
      </c>
      <c r="C35" s="1881"/>
      <c r="D35" s="1881"/>
      <c r="E35" s="1881"/>
      <c r="F35" s="1881"/>
      <c r="G35" s="114"/>
    </row>
    <row r="36" spans="1:7" s="115" customFormat="1" hidden="1" outlineLevel="1">
      <c r="A36" s="279"/>
      <c r="B36" s="1881" t="s">
        <v>273</v>
      </c>
      <c r="C36" s="1881"/>
      <c r="D36" s="1881"/>
      <c r="E36" s="1881"/>
      <c r="F36" s="1881"/>
      <c r="G36" s="114"/>
    </row>
    <row r="37" spans="1:7" s="115" customFormat="1" hidden="1" outlineLevel="1">
      <c r="A37" s="279" t="s">
        <v>274</v>
      </c>
      <c r="B37" s="1881" t="s">
        <v>292</v>
      </c>
      <c r="C37" s="1881"/>
      <c r="D37" s="1881"/>
      <c r="E37" s="1881"/>
      <c r="F37" s="1881"/>
      <c r="G37" s="114"/>
    </row>
    <row r="38" spans="1:7" s="115" customFormat="1" ht="25.5" hidden="1" customHeight="1" outlineLevel="1">
      <c r="A38" s="279"/>
      <c r="B38" s="1881" t="s">
        <v>275</v>
      </c>
      <c r="C38" s="1881"/>
      <c r="D38" s="1881"/>
      <c r="E38" s="1881"/>
      <c r="F38" s="1881"/>
      <c r="G38" s="114"/>
    </row>
    <row r="39" spans="1:7" s="115" customFormat="1" hidden="1" outlineLevel="1">
      <c r="A39" s="279" t="s">
        <v>276</v>
      </c>
      <c r="B39" s="1881" t="s">
        <v>293</v>
      </c>
      <c r="C39" s="1881"/>
      <c r="D39" s="1881"/>
      <c r="E39" s="1881"/>
      <c r="F39" s="1881"/>
      <c r="G39" s="114"/>
    </row>
    <row r="40" spans="1:7" s="115" customFormat="1" ht="91.5" hidden="1" customHeight="1" outlineLevel="1">
      <c r="A40" s="279"/>
      <c r="B40" s="1881" t="s">
        <v>277</v>
      </c>
      <c r="C40" s="1881"/>
      <c r="D40" s="1881"/>
      <c r="E40" s="1881"/>
      <c r="F40" s="1881"/>
      <c r="G40" s="114"/>
    </row>
    <row r="41" spans="1:7" s="115" customFormat="1" ht="39" hidden="1" customHeight="1" outlineLevel="1">
      <c r="A41" s="279"/>
      <c r="B41" s="1881" t="s">
        <v>278</v>
      </c>
      <c r="C41" s="1881"/>
      <c r="D41" s="1881"/>
      <c r="E41" s="1881"/>
      <c r="F41" s="1881"/>
      <c r="G41" s="114"/>
    </row>
    <row r="42" spans="1:7" s="115" customFormat="1" hidden="1" outlineLevel="1">
      <c r="A42" s="279" t="s">
        <v>279</v>
      </c>
      <c r="B42" s="1881" t="s">
        <v>294</v>
      </c>
      <c r="C42" s="1881"/>
      <c r="D42" s="1881"/>
      <c r="E42" s="1881"/>
      <c r="F42" s="1881"/>
      <c r="G42" s="114"/>
    </row>
    <row r="43" spans="1:7" s="115" customFormat="1" ht="26.25" hidden="1" customHeight="1" outlineLevel="1">
      <c r="A43" s="279"/>
      <c r="B43" s="1881" t="s">
        <v>280</v>
      </c>
      <c r="C43" s="1881"/>
      <c r="D43" s="1881"/>
      <c r="E43" s="1881"/>
      <c r="F43" s="1881"/>
      <c r="G43" s="114"/>
    </row>
    <row r="44" spans="1:7" s="115" customFormat="1" ht="26.25" hidden="1" customHeight="1" outlineLevel="1">
      <c r="A44" s="279"/>
      <c r="B44" s="1881" t="s">
        <v>281</v>
      </c>
      <c r="C44" s="1881"/>
      <c r="D44" s="1881"/>
      <c r="E44" s="1881"/>
      <c r="F44" s="1881"/>
      <c r="G44" s="114"/>
    </row>
    <row r="45" spans="1:7" s="115" customFormat="1" hidden="1" outlineLevel="1">
      <c r="A45" s="279" t="s">
        <v>401</v>
      </c>
      <c r="B45" s="1881" t="s">
        <v>297</v>
      </c>
      <c r="C45" s="1881"/>
      <c r="D45" s="1881"/>
      <c r="E45" s="1881"/>
      <c r="F45" s="1881"/>
      <c r="G45" s="114"/>
    </row>
    <row r="46" spans="1:7" s="115" customFormat="1" ht="25.5" hidden="1" customHeight="1" outlineLevel="1">
      <c r="A46" s="279" t="s">
        <v>401</v>
      </c>
      <c r="B46" s="1881" t="s">
        <v>450</v>
      </c>
      <c r="C46" s="1881"/>
      <c r="D46" s="1881"/>
      <c r="E46" s="1881"/>
      <c r="F46" s="1881"/>
      <c r="G46" s="114"/>
    </row>
    <row r="47" spans="1:7" s="115" customFormat="1" ht="27.75" hidden="1" customHeight="1" outlineLevel="1">
      <c r="A47" s="279" t="s">
        <v>401</v>
      </c>
      <c r="B47" s="1881" t="s">
        <v>451</v>
      </c>
      <c r="C47" s="1881"/>
      <c r="D47" s="1881"/>
      <c r="E47" s="1881"/>
      <c r="F47" s="1881"/>
      <c r="G47" s="114"/>
    </row>
    <row r="48" spans="1:7" s="115" customFormat="1" hidden="1" outlineLevel="1">
      <c r="A48" s="279" t="s">
        <v>401</v>
      </c>
      <c r="B48" s="1881" t="s">
        <v>452</v>
      </c>
      <c r="C48" s="1881"/>
      <c r="D48" s="1881"/>
      <c r="E48" s="1881"/>
      <c r="F48" s="1881"/>
      <c r="G48" s="114"/>
    </row>
    <row r="49" spans="1:7" s="115" customFormat="1" hidden="1" outlineLevel="1">
      <c r="A49" s="279" t="s">
        <v>401</v>
      </c>
      <c r="B49" s="1881" t="s">
        <v>453</v>
      </c>
      <c r="C49" s="1881"/>
      <c r="D49" s="1881"/>
      <c r="E49" s="1881"/>
      <c r="F49" s="1881"/>
      <c r="G49" s="114"/>
    </row>
    <row r="50" spans="1:7" s="115" customFormat="1" hidden="1" outlineLevel="1">
      <c r="A50" s="279" t="s">
        <v>401</v>
      </c>
      <c r="B50" s="1881" t="s">
        <v>454</v>
      </c>
      <c r="C50" s="1881"/>
      <c r="D50" s="1881"/>
      <c r="E50" s="1881"/>
      <c r="F50" s="1881"/>
      <c r="G50" s="114"/>
    </row>
    <row r="51" spans="1:7" s="115" customFormat="1" hidden="1" outlineLevel="1">
      <c r="A51" s="279" t="s">
        <v>401</v>
      </c>
      <c r="B51" s="1881" t="s">
        <v>455</v>
      </c>
      <c r="C51" s="1881"/>
      <c r="D51" s="1881"/>
      <c r="E51" s="1881"/>
      <c r="F51" s="1881"/>
      <c r="G51" s="114"/>
    </row>
    <row r="52" spans="1:7" s="115" customFormat="1" hidden="1" outlineLevel="1">
      <c r="A52" s="279" t="s">
        <v>401</v>
      </c>
      <c r="B52" s="1881" t="s">
        <v>456</v>
      </c>
      <c r="C52" s="1881"/>
      <c r="D52" s="1881"/>
      <c r="E52" s="1881"/>
      <c r="F52" s="1881"/>
      <c r="G52" s="114"/>
    </row>
    <row r="53" spans="1:7" s="115" customFormat="1" hidden="1" outlineLevel="1">
      <c r="A53" s="279" t="s">
        <v>401</v>
      </c>
      <c r="B53" s="1881" t="s">
        <v>457</v>
      </c>
      <c r="C53" s="1881"/>
      <c r="D53" s="1881"/>
      <c r="E53" s="1881"/>
      <c r="F53" s="1881"/>
      <c r="G53" s="114"/>
    </row>
    <row r="54" spans="1:7" s="115" customFormat="1" hidden="1" outlineLevel="1">
      <c r="A54" s="279" t="s">
        <v>401</v>
      </c>
      <c r="B54" s="1881" t="s">
        <v>569</v>
      </c>
      <c r="C54" s="1881"/>
      <c r="D54" s="1881"/>
      <c r="E54" s="1881"/>
      <c r="F54" s="1881"/>
      <c r="G54" s="114"/>
    </row>
    <row r="55" spans="1:7" s="115" customFormat="1" ht="26.25" hidden="1" customHeight="1" outlineLevel="1">
      <c r="A55" s="279" t="s">
        <v>401</v>
      </c>
      <c r="B55" s="1881" t="s">
        <v>458</v>
      </c>
      <c r="C55" s="1881"/>
      <c r="D55" s="1881"/>
      <c r="E55" s="1881"/>
      <c r="F55" s="1881"/>
      <c r="G55" s="114"/>
    </row>
    <row r="56" spans="1:7" s="115" customFormat="1" ht="78.75" hidden="1" customHeight="1" outlineLevel="1">
      <c r="A56" s="279"/>
      <c r="B56" s="1881" t="s">
        <v>296</v>
      </c>
      <c r="C56" s="1881"/>
      <c r="D56" s="1881"/>
      <c r="E56" s="1881"/>
      <c r="F56" s="1881"/>
      <c r="G56" s="114"/>
    </row>
    <row r="57" spans="1:7" s="115" customFormat="1" hidden="1" outlineLevel="1">
      <c r="A57" s="279" t="s">
        <v>282</v>
      </c>
      <c r="B57" s="1881" t="s">
        <v>295</v>
      </c>
      <c r="C57" s="1881"/>
      <c r="D57" s="1881"/>
      <c r="E57" s="1881"/>
      <c r="F57" s="1881"/>
      <c r="G57" s="114"/>
    </row>
    <row r="58" spans="1:7" s="115" customFormat="1" ht="26.25" hidden="1" customHeight="1" outlineLevel="1">
      <c r="A58" s="279"/>
      <c r="B58" s="1881" t="s">
        <v>283</v>
      </c>
      <c r="C58" s="1881"/>
      <c r="D58" s="1881"/>
      <c r="E58" s="1881"/>
      <c r="F58" s="1881"/>
      <c r="G58" s="114"/>
    </row>
    <row r="59" spans="1:7" s="115" customFormat="1" ht="27" hidden="1" customHeight="1" outlineLevel="1">
      <c r="A59" s="279"/>
      <c r="B59" s="1881" t="s">
        <v>284</v>
      </c>
      <c r="C59" s="1881"/>
      <c r="D59" s="1881"/>
      <c r="E59" s="1881"/>
      <c r="F59" s="1881"/>
      <c r="G59" s="114"/>
    </row>
    <row r="60" spans="1:7" s="115" customFormat="1" ht="39.75" hidden="1" customHeight="1" outlineLevel="1">
      <c r="A60" s="1881" t="s">
        <v>285</v>
      </c>
      <c r="B60" s="1881"/>
      <c r="C60" s="1881"/>
      <c r="D60" s="1881"/>
      <c r="E60" s="1881"/>
      <c r="F60" s="1881"/>
      <c r="G60" s="114"/>
    </row>
    <row r="61" spans="1:7" s="115" customFormat="1" ht="38.25" hidden="1" customHeight="1" outlineLevel="1">
      <c r="A61" s="1881" t="s">
        <v>286</v>
      </c>
      <c r="B61" s="1881"/>
      <c r="C61" s="1881"/>
      <c r="D61" s="1881"/>
      <c r="E61" s="1881"/>
      <c r="F61" s="1881"/>
      <c r="G61" s="114"/>
    </row>
    <row r="62" spans="1:7" s="115" customFormat="1" hidden="1" outlineLevel="1">
      <c r="A62" s="279"/>
      <c r="B62" s="1881"/>
      <c r="C62" s="1881"/>
      <c r="D62" s="1881"/>
      <c r="E62" s="1881"/>
      <c r="F62" s="1881"/>
      <c r="G62" s="114"/>
    </row>
    <row r="63" spans="1:7" s="113" customFormat="1" ht="12.75" hidden="1" customHeight="1" outlineLevel="1">
      <c r="A63" s="274"/>
      <c r="B63" s="1882" t="s">
        <v>287</v>
      </c>
      <c r="C63" s="1882"/>
      <c r="D63" s="1882"/>
      <c r="E63" s="1882"/>
      <c r="F63" s="1882"/>
      <c r="G63" s="112"/>
    </row>
    <row r="64" spans="1:7" s="113" customFormat="1" ht="75.75" hidden="1" customHeight="1" outlineLevel="1">
      <c r="A64" s="1881" t="s">
        <v>1029</v>
      </c>
      <c r="B64" s="1881"/>
      <c r="C64" s="1881"/>
      <c r="D64" s="1881"/>
      <c r="E64" s="1881"/>
      <c r="F64" s="1881"/>
      <c r="G64" s="112"/>
    </row>
    <row r="65" spans="1:7" s="113" customFormat="1" ht="78" hidden="1" customHeight="1" outlineLevel="1">
      <c r="A65" s="1881" t="s">
        <v>672</v>
      </c>
      <c r="B65" s="1881"/>
      <c r="C65" s="1881"/>
      <c r="D65" s="1881"/>
      <c r="E65" s="1881"/>
      <c r="F65" s="1881"/>
      <c r="G65" s="112"/>
    </row>
    <row r="66" spans="1:7" s="113" customFormat="1" ht="129" hidden="1" customHeight="1" outlineLevel="1">
      <c r="A66" s="1881" t="s">
        <v>581</v>
      </c>
      <c r="B66" s="1881"/>
      <c r="C66" s="1881"/>
      <c r="D66" s="1881"/>
      <c r="E66" s="1881"/>
      <c r="F66" s="1881"/>
      <c r="G66" s="112"/>
    </row>
    <row r="67" spans="1:7" s="255" customFormat="1" ht="40.5" hidden="1" customHeight="1" outlineLevel="1">
      <c r="A67" s="1881" t="s">
        <v>288</v>
      </c>
      <c r="B67" s="1881"/>
      <c r="C67" s="1881"/>
      <c r="D67" s="1881"/>
      <c r="E67" s="1881"/>
      <c r="F67" s="1881"/>
      <c r="G67" s="254"/>
    </row>
    <row r="68" spans="1:7" s="113" customFormat="1" ht="52.5" hidden="1" customHeight="1" outlineLevel="1">
      <c r="A68" s="1881" t="s">
        <v>289</v>
      </c>
      <c r="B68" s="1881"/>
      <c r="C68" s="1881"/>
      <c r="D68" s="1881"/>
      <c r="E68" s="1881"/>
      <c r="F68" s="1881"/>
      <c r="G68" s="112"/>
    </row>
    <row r="69" spans="1:7" s="113" customFormat="1" ht="40.5" hidden="1" customHeight="1" outlineLevel="1">
      <c r="A69" s="1881" t="s">
        <v>286</v>
      </c>
      <c r="B69" s="1881"/>
      <c r="C69" s="1881"/>
      <c r="D69" s="1881"/>
      <c r="E69" s="1881"/>
      <c r="F69" s="1881"/>
      <c r="G69" s="112"/>
    </row>
    <row r="70" spans="1:7" collapsed="1">
      <c r="A70" s="277"/>
      <c r="B70" s="106"/>
      <c r="C70" s="116"/>
      <c r="D70" s="117"/>
      <c r="E70" s="106"/>
      <c r="F70" s="425"/>
    </row>
    <row r="71" spans="1:7">
      <c r="A71" s="277"/>
      <c r="B71" s="106"/>
      <c r="C71" s="107"/>
      <c r="D71" s="108"/>
      <c r="E71" s="109"/>
      <c r="F71" s="144"/>
    </row>
    <row r="72" spans="1:7">
      <c r="A72" s="278" t="s">
        <v>847</v>
      </c>
      <c r="B72" s="121" t="s">
        <v>169</v>
      </c>
      <c r="C72" s="118"/>
      <c r="D72" s="119"/>
      <c r="E72" s="120"/>
      <c r="F72" s="141"/>
    </row>
    <row r="73" spans="1:7" s="126" customFormat="1">
      <c r="A73" s="292"/>
      <c r="B73" s="122"/>
      <c r="C73" s="123"/>
      <c r="D73" s="124"/>
      <c r="E73" s="125"/>
      <c r="F73" s="481"/>
    </row>
    <row r="74" spans="1:7" ht="79.5" customHeight="1">
      <c r="A74" s="392" t="s">
        <v>331</v>
      </c>
      <c r="B74" s="393" t="s">
        <v>510</v>
      </c>
      <c r="C74" s="394"/>
      <c r="D74" s="395"/>
      <c r="E74" s="127"/>
      <c r="F74" s="489"/>
    </row>
    <row r="75" spans="1:7">
      <c r="A75" s="396"/>
      <c r="B75" s="397" t="s">
        <v>673</v>
      </c>
      <c r="C75" s="398" t="s">
        <v>848</v>
      </c>
      <c r="D75" s="399">
        <v>640</v>
      </c>
      <c r="E75" s="516"/>
      <c r="F75" s="509">
        <f>D75*E75</f>
        <v>0</v>
      </c>
    </row>
    <row r="76" spans="1:7" s="126" customFormat="1" ht="78" customHeight="1">
      <c r="A76" s="400" t="s">
        <v>332</v>
      </c>
      <c r="B76" s="401" t="s">
        <v>674</v>
      </c>
      <c r="C76" s="402"/>
      <c r="D76" s="403"/>
      <c r="E76" s="1743"/>
      <c r="F76" s="529"/>
    </row>
    <row r="77" spans="1:7" s="126" customFormat="1" ht="12.75" customHeight="1">
      <c r="A77" s="404"/>
      <c r="B77" s="405" t="s">
        <v>675</v>
      </c>
      <c r="C77" s="402" t="s">
        <v>676</v>
      </c>
      <c r="D77" s="403">
        <v>1</v>
      </c>
      <c r="E77" s="1744"/>
      <c r="F77" s="528">
        <f>D77*E77</f>
        <v>0</v>
      </c>
    </row>
    <row r="78" spans="1:7" ht="38.25">
      <c r="A78" s="406" t="s">
        <v>333</v>
      </c>
      <c r="B78" s="407" t="s">
        <v>1237</v>
      </c>
      <c r="C78" s="394"/>
      <c r="D78" s="395"/>
      <c r="E78" s="515"/>
      <c r="F78" s="508"/>
    </row>
    <row r="79" spans="1:7">
      <c r="A79" s="396"/>
      <c r="B79" s="397" t="s">
        <v>1236</v>
      </c>
      <c r="C79" s="398" t="s">
        <v>849</v>
      </c>
      <c r="D79" s="408">
        <v>100</v>
      </c>
      <c r="E79" s="516"/>
      <c r="F79" s="509">
        <f>D79*E79</f>
        <v>0</v>
      </c>
    </row>
    <row r="80" spans="1:7" ht="64.5" customHeight="1">
      <c r="A80" s="406" t="s">
        <v>334</v>
      </c>
      <c r="B80" s="407" t="s">
        <v>1235</v>
      </c>
      <c r="C80" s="409"/>
      <c r="D80" s="410"/>
      <c r="E80" s="515"/>
      <c r="F80" s="508"/>
    </row>
    <row r="81" spans="1:6">
      <c r="A81" s="396"/>
      <c r="B81" s="397" t="s">
        <v>677</v>
      </c>
      <c r="C81" s="398" t="s">
        <v>850</v>
      </c>
      <c r="D81" s="399">
        <v>1</v>
      </c>
      <c r="E81" s="516"/>
      <c r="F81" s="509">
        <f>D81*E81</f>
        <v>0</v>
      </c>
    </row>
    <row r="82" spans="1:6" ht="25.5">
      <c r="A82" s="406" t="s">
        <v>335</v>
      </c>
      <c r="B82" s="407" t="s">
        <v>505</v>
      </c>
      <c r="C82" s="409"/>
      <c r="D82" s="410"/>
      <c r="E82" s="515"/>
      <c r="F82" s="508"/>
    </row>
    <row r="83" spans="1:6">
      <c r="A83" s="396"/>
      <c r="B83" s="397" t="s">
        <v>677</v>
      </c>
      <c r="C83" s="398" t="s">
        <v>850</v>
      </c>
      <c r="D83" s="399">
        <v>1</v>
      </c>
      <c r="E83" s="516"/>
      <c r="F83" s="509">
        <f>D83*E83</f>
        <v>0</v>
      </c>
    </row>
    <row r="84" spans="1:6" ht="38.25">
      <c r="A84" s="406" t="s">
        <v>336</v>
      </c>
      <c r="B84" s="407" t="s">
        <v>1238</v>
      </c>
      <c r="C84" s="409"/>
      <c r="D84" s="410"/>
      <c r="E84" s="515"/>
      <c r="F84" s="508"/>
    </row>
    <row r="85" spans="1:6">
      <c r="A85" s="396"/>
      <c r="B85" s="397" t="s">
        <v>677</v>
      </c>
      <c r="C85" s="398" t="s">
        <v>850</v>
      </c>
      <c r="D85" s="399">
        <v>1</v>
      </c>
      <c r="E85" s="516"/>
      <c r="F85" s="509">
        <f>D85*E85</f>
        <v>0</v>
      </c>
    </row>
    <row r="86" spans="1:6" ht="38.25">
      <c r="A86" s="392" t="s">
        <v>260</v>
      </c>
      <c r="B86" s="407" t="s">
        <v>1241</v>
      </c>
      <c r="C86" s="394"/>
      <c r="D86" s="395"/>
      <c r="E86" s="514"/>
      <c r="F86" s="513"/>
    </row>
    <row r="87" spans="1:6">
      <c r="A87" s="396"/>
      <c r="B87" s="407" t="s">
        <v>677</v>
      </c>
      <c r="C87" s="409" t="s">
        <v>850</v>
      </c>
      <c r="D87" s="410">
        <v>1</v>
      </c>
      <c r="E87" s="515"/>
      <c r="F87" s="509">
        <f>D87*E87</f>
        <v>0</v>
      </c>
    </row>
    <row r="88" spans="1:6" ht="25.5">
      <c r="A88" s="392" t="s">
        <v>261</v>
      </c>
      <c r="B88" s="411" t="s">
        <v>1240</v>
      </c>
      <c r="C88" s="394"/>
      <c r="D88" s="395"/>
      <c r="E88" s="514"/>
      <c r="F88" s="513"/>
    </row>
    <row r="89" spans="1:6" ht="12.75" customHeight="1">
      <c r="A89" s="396"/>
      <c r="B89" s="397" t="s">
        <v>1239</v>
      </c>
      <c r="C89" s="398" t="s">
        <v>676</v>
      </c>
      <c r="D89" s="399">
        <v>1</v>
      </c>
      <c r="E89" s="516"/>
      <c r="F89" s="509">
        <f>D89*E89</f>
        <v>0</v>
      </c>
    </row>
    <row r="90" spans="1:6">
      <c r="A90" s="406"/>
      <c r="B90" s="407"/>
      <c r="C90" s="409"/>
      <c r="D90" s="410"/>
      <c r="E90" s="363"/>
      <c r="F90" s="483"/>
    </row>
    <row r="91" spans="1:6" s="126" customFormat="1">
      <c r="A91" s="400"/>
      <c r="B91" s="413" t="s">
        <v>587</v>
      </c>
      <c r="C91" s="402"/>
      <c r="D91" s="403"/>
      <c r="E91" s="125"/>
      <c r="F91" s="529">
        <f>SUM(F74:F89)</f>
        <v>0</v>
      </c>
    </row>
    <row r="92" spans="1:6" s="126" customFormat="1">
      <c r="A92" s="400"/>
      <c r="B92" s="413"/>
      <c r="C92" s="402"/>
      <c r="D92" s="403"/>
      <c r="E92" s="125"/>
      <c r="F92" s="481"/>
    </row>
    <row r="93" spans="1:6" s="126" customFormat="1">
      <c r="A93" s="400"/>
      <c r="B93" s="413"/>
      <c r="C93" s="402"/>
      <c r="D93" s="403"/>
      <c r="E93" s="125"/>
      <c r="F93" s="481"/>
    </row>
    <row r="94" spans="1:6" s="126" customFormat="1">
      <c r="A94" s="400"/>
      <c r="B94" s="413"/>
      <c r="C94" s="402"/>
      <c r="D94" s="403"/>
      <c r="E94" s="125"/>
      <c r="F94" s="481"/>
    </row>
    <row r="95" spans="1:6" s="126" customFormat="1">
      <c r="A95" s="400"/>
      <c r="B95" s="413"/>
      <c r="C95" s="402"/>
      <c r="D95" s="403"/>
      <c r="E95" s="125"/>
      <c r="F95" s="481"/>
    </row>
    <row r="96" spans="1:6" s="126" customFormat="1">
      <c r="A96" s="400"/>
      <c r="B96" s="413"/>
      <c r="C96" s="402"/>
      <c r="D96" s="403"/>
      <c r="E96" s="125"/>
      <c r="F96" s="481"/>
    </row>
    <row r="97" spans="1:7" s="126" customFormat="1">
      <c r="A97" s="400"/>
      <c r="B97" s="413"/>
      <c r="C97" s="402"/>
      <c r="D97" s="403"/>
      <c r="E97" s="125"/>
      <c r="F97" s="481"/>
    </row>
    <row r="98" spans="1:7" s="126" customFormat="1">
      <c r="A98" s="400"/>
      <c r="B98" s="413"/>
      <c r="C98" s="402"/>
      <c r="D98" s="403"/>
      <c r="E98" s="125"/>
      <c r="F98" s="481"/>
    </row>
    <row r="99" spans="1:7">
      <c r="A99" s="1885"/>
      <c r="B99" s="1886"/>
      <c r="C99" s="1887"/>
      <c r="D99" s="1888"/>
      <c r="E99" s="1891"/>
      <c r="F99" s="1892"/>
    </row>
    <row r="100" spans="1:7">
      <c r="A100" s="1885"/>
      <c r="B100" s="1886"/>
      <c r="C100" s="1887"/>
      <c r="D100" s="1888"/>
      <c r="E100" s="1891"/>
      <c r="F100" s="1892"/>
    </row>
    <row r="101" spans="1:7">
      <c r="A101" s="278" t="s">
        <v>332</v>
      </c>
      <c r="B101" s="121" t="s">
        <v>262</v>
      </c>
      <c r="C101" s="118"/>
      <c r="D101" s="119"/>
      <c r="E101" s="120"/>
      <c r="F101" s="141"/>
    </row>
    <row r="102" spans="1:7" s="113" customFormat="1" ht="12.75" hidden="1" customHeight="1" outlineLevel="1">
      <c r="A102" s="274"/>
      <c r="B102" s="1882"/>
      <c r="C102" s="1882"/>
      <c r="D102" s="1882"/>
      <c r="E102" s="1882"/>
      <c r="F102" s="1882"/>
      <c r="G102" s="112"/>
    </row>
    <row r="103" spans="1:7" s="113" customFormat="1" ht="12.75" hidden="1" customHeight="1" outlineLevel="1">
      <c r="A103" s="274"/>
      <c r="B103" s="1882" t="s">
        <v>1242</v>
      </c>
      <c r="C103" s="1882"/>
      <c r="D103" s="1882"/>
      <c r="E103" s="1882"/>
      <c r="F103" s="1882"/>
      <c r="G103" s="112"/>
    </row>
    <row r="104" spans="1:7" s="113" customFormat="1" ht="39" hidden="1" customHeight="1" outlineLevel="1">
      <c r="A104" s="1881" t="s">
        <v>433</v>
      </c>
      <c r="B104" s="1881"/>
      <c r="C104" s="1881"/>
      <c r="D104" s="1881"/>
      <c r="E104" s="1881"/>
      <c r="F104" s="1881"/>
      <c r="G104" s="112"/>
    </row>
    <row r="105" spans="1:7" s="113" customFormat="1" ht="39" hidden="1" customHeight="1" outlineLevel="1">
      <c r="A105" s="1881" t="s">
        <v>434</v>
      </c>
      <c r="B105" s="1881"/>
      <c r="C105" s="1881"/>
      <c r="D105" s="1881"/>
      <c r="E105" s="1881"/>
      <c r="F105" s="1881"/>
      <c r="G105" s="112"/>
    </row>
    <row r="106" spans="1:7" s="113" customFormat="1" ht="38.25" hidden="1" customHeight="1" outlineLevel="1">
      <c r="A106" s="1881" t="s">
        <v>435</v>
      </c>
      <c r="B106" s="1881"/>
      <c r="C106" s="1881"/>
      <c r="D106" s="1881"/>
      <c r="E106" s="1881"/>
      <c r="F106" s="1881"/>
      <c r="G106" s="112"/>
    </row>
    <row r="107" spans="1:7" s="113" customFormat="1" ht="27.75" hidden="1" customHeight="1" outlineLevel="1">
      <c r="A107" s="1881" t="s">
        <v>436</v>
      </c>
      <c r="B107" s="1881"/>
      <c r="C107" s="1881"/>
      <c r="D107" s="1881"/>
      <c r="E107" s="1881"/>
      <c r="F107" s="1881"/>
      <c r="G107" s="112"/>
    </row>
    <row r="108" spans="1:7" s="113" customFormat="1" ht="26.25" hidden="1" customHeight="1" outlineLevel="1">
      <c r="A108" s="1881" t="s">
        <v>437</v>
      </c>
      <c r="B108" s="1881"/>
      <c r="C108" s="1881"/>
      <c r="D108" s="1881"/>
      <c r="E108" s="1881"/>
      <c r="F108" s="1881"/>
      <c r="G108" s="112"/>
    </row>
    <row r="109" spans="1:7" s="113" customFormat="1" ht="39" hidden="1" customHeight="1" outlineLevel="1">
      <c r="A109" s="1881" t="s">
        <v>546</v>
      </c>
      <c r="B109" s="1881"/>
      <c r="C109" s="1881"/>
      <c r="D109" s="1881"/>
      <c r="E109" s="1881"/>
      <c r="F109" s="1881"/>
      <c r="G109" s="112"/>
    </row>
    <row r="110" spans="1:7" s="113" customFormat="1" ht="39.75" hidden="1" customHeight="1" outlineLevel="1">
      <c r="A110" s="1881" t="s">
        <v>438</v>
      </c>
      <c r="B110" s="1881"/>
      <c r="C110" s="1881"/>
      <c r="D110" s="1881"/>
      <c r="E110" s="1881"/>
      <c r="F110" s="1881"/>
      <c r="G110" s="112"/>
    </row>
    <row r="111" spans="1:7" s="113" customFormat="1" ht="25.5" hidden="1" customHeight="1" outlineLevel="1">
      <c r="A111" s="1881" t="s">
        <v>439</v>
      </c>
      <c r="B111" s="1881"/>
      <c r="C111" s="1881"/>
      <c r="D111" s="1881"/>
      <c r="E111" s="1881"/>
      <c r="F111" s="1881"/>
      <c r="G111" s="112"/>
    </row>
    <row r="112" spans="1:7" s="113" customFormat="1" ht="38.25" hidden="1" customHeight="1" outlineLevel="1">
      <c r="A112" s="1881" t="s">
        <v>1271</v>
      </c>
      <c r="B112" s="1881"/>
      <c r="C112" s="1881"/>
      <c r="D112" s="1881"/>
      <c r="E112" s="1881"/>
      <c r="F112" s="1881"/>
      <c r="G112" s="112"/>
    </row>
    <row r="113" spans="1:7" s="113" customFormat="1" ht="39.75" hidden="1" customHeight="1" outlineLevel="1">
      <c r="A113" s="1881" t="s">
        <v>1272</v>
      </c>
      <c r="B113" s="1881"/>
      <c r="C113" s="1881"/>
      <c r="D113" s="1881"/>
      <c r="E113" s="1881"/>
      <c r="F113" s="1881"/>
      <c r="G113" s="112"/>
    </row>
    <row r="114" spans="1:7" s="113" customFormat="1" ht="40.5" hidden="1" customHeight="1" outlineLevel="1">
      <c r="A114" s="1881" t="s">
        <v>433</v>
      </c>
      <c r="B114" s="1881"/>
      <c r="C114" s="1881"/>
      <c r="D114" s="1881"/>
      <c r="E114" s="1881"/>
      <c r="F114" s="1881"/>
      <c r="G114" s="112"/>
    </row>
    <row r="115" spans="1:7" s="113" customFormat="1" ht="26.25" hidden="1" customHeight="1" outlineLevel="1">
      <c r="A115" s="1881" t="s">
        <v>1273</v>
      </c>
      <c r="B115" s="1881"/>
      <c r="C115" s="1881"/>
      <c r="D115" s="1881"/>
      <c r="E115" s="1881"/>
      <c r="F115" s="1881"/>
      <c r="G115" s="112"/>
    </row>
    <row r="116" spans="1:7" s="113" customFormat="1" hidden="1" outlineLevel="1">
      <c r="A116" s="1881" t="s">
        <v>647</v>
      </c>
      <c r="B116" s="1881"/>
      <c r="C116" s="1881"/>
      <c r="D116" s="1881"/>
      <c r="E116" s="1881"/>
      <c r="F116" s="1881"/>
      <c r="G116" s="112"/>
    </row>
    <row r="117" spans="1:7" s="113" customFormat="1" hidden="1" outlineLevel="1">
      <c r="A117" s="1881" t="s">
        <v>648</v>
      </c>
      <c r="B117" s="1881"/>
      <c r="C117" s="1881"/>
      <c r="D117" s="1881"/>
      <c r="E117" s="1881"/>
      <c r="F117" s="1881"/>
      <c r="G117" s="112"/>
    </row>
    <row r="118" spans="1:7" s="113" customFormat="1" hidden="1" outlineLevel="1">
      <c r="A118" s="1881" t="s">
        <v>649</v>
      </c>
      <c r="B118" s="1881"/>
      <c r="C118" s="1881"/>
      <c r="D118" s="1881"/>
      <c r="E118" s="1881"/>
      <c r="F118" s="1881"/>
      <c r="G118" s="112"/>
    </row>
    <row r="119" spans="1:7" s="113" customFormat="1" ht="51.75" hidden="1" customHeight="1" outlineLevel="1">
      <c r="A119" s="1881" t="s">
        <v>159</v>
      </c>
      <c r="B119" s="1881"/>
      <c r="C119" s="1881"/>
      <c r="D119" s="1881"/>
      <c r="E119" s="1881"/>
      <c r="F119" s="1881"/>
      <c r="G119" s="112"/>
    </row>
    <row r="120" spans="1:7" s="113" customFormat="1" ht="42" hidden="1" customHeight="1" outlineLevel="1">
      <c r="A120" s="1881" t="s">
        <v>160</v>
      </c>
      <c r="B120" s="1881"/>
      <c r="C120" s="1881"/>
      <c r="D120" s="1881"/>
      <c r="E120" s="1881"/>
      <c r="F120" s="1881"/>
      <c r="G120" s="112"/>
    </row>
    <row r="121" spans="1:7" s="113" customFormat="1" ht="52.5" hidden="1" customHeight="1" outlineLevel="1">
      <c r="A121" s="1881" t="s">
        <v>582</v>
      </c>
      <c r="B121" s="1881"/>
      <c r="C121" s="1881"/>
      <c r="D121" s="1881"/>
      <c r="E121" s="1881"/>
      <c r="F121" s="1881"/>
      <c r="G121" s="112"/>
    </row>
    <row r="122" spans="1:7" s="113" customFormat="1" hidden="1" outlineLevel="1">
      <c r="A122" s="1881" t="s">
        <v>1231</v>
      </c>
      <c r="B122" s="1881"/>
      <c r="C122" s="1881"/>
      <c r="D122" s="1881"/>
      <c r="E122" s="1881"/>
      <c r="F122" s="1881"/>
      <c r="G122" s="112"/>
    </row>
    <row r="123" spans="1:7" s="115" customFormat="1" hidden="1" outlineLevel="1">
      <c r="A123" s="279"/>
      <c r="B123" s="1881" t="s">
        <v>161</v>
      </c>
      <c r="C123" s="1881"/>
      <c r="D123" s="1881"/>
      <c r="E123" s="1881"/>
      <c r="F123" s="1881"/>
      <c r="G123" s="114"/>
    </row>
    <row r="124" spans="1:7" s="115" customFormat="1" hidden="1" outlineLevel="1">
      <c r="A124" s="279"/>
      <c r="B124" s="1881" t="s">
        <v>162</v>
      </c>
      <c r="C124" s="1881"/>
      <c r="D124" s="1881"/>
      <c r="E124" s="1881"/>
      <c r="F124" s="1881"/>
      <c r="G124" s="114"/>
    </row>
    <row r="125" spans="1:7" s="115" customFormat="1" hidden="1" outlineLevel="1">
      <c r="A125" s="279"/>
      <c r="B125" s="1881" t="s">
        <v>163</v>
      </c>
      <c r="C125" s="1881"/>
      <c r="D125" s="1881"/>
      <c r="E125" s="1881"/>
      <c r="F125" s="1881"/>
      <c r="G125" s="114"/>
    </row>
    <row r="126" spans="1:7" s="115" customFormat="1" hidden="1" outlineLevel="1">
      <c r="A126" s="279"/>
      <c r="B126" s="1881" t="s">
        <v>164</v>
      </c>
      <c r="C126" s="1881"/>
      <c r="D126" s="1881"/>
      <c r="E126" s="1881"/>
      <c r="F126" s="1881"/>
      <c r="G126" s="114"/>
    </row>
    <row r="127" spans="1:7" s="115" customFormat="1" hidden="1" outlineLevel="1">
      <c r="A127" s="279"/>
      <c r="B127" s="1881" t="s">
        <v>165</v>
      </c>
      <c r="C127" s="1881"/>
      <c r="D127" s="1881"/>
      <c r="E127" s="1881"/>
      <c r="F127" s="1881"/>
      <c r="G127" s="114"/>
    </row>
    <row r="128" spans="1:7" s="115" customFormat="1" hidden="1" outlineLevel="1">
      <c r="A128" s="279"/>
      <c r="B128" s="1881" t="s">
        <v>166</v>
      </c>
      <c r="C128" s="1881"/>
      <c r="D128" s="1881"/>
      <c r="E128" s="1881"/>
      <c r="F128" s="1881"/>
      <c r="G128" s="114"/>
    </row>
    <row r="129" spans="1:7" s="115" customFormat="1" hidden="1" outlineLevel="1">
      <c r="A129" s="279"/>
      <c r="B129" s="1881" t="s">
        <v>167</v>
      </c>
      <c r="C129" s="1881"/>
      <c r="D129" s="1881"/>
      <c r="E129" s="1881"/>
      <c r="F129" s="1881"/>
      <c r="G129" s="114"/>
    </row>
    <row r="130" spans="1:7" s="115" customFormat="1" hidden="1" outlineLevel="1">
      <c r="A130" s="279"/>
      <c r="B130" s="1881" t="s">
        <v>443</v>
      </c>
      <c r="C130" s="1881"/>
      <c r="D130" s="1881"/>
      <c r="E130" s="1881"/>
      <c r="F130" s="1881"/>
      <c r="G130" s="114"/>
    </row>
    <row r="131" spans="1:7" s="115" customFormat="1" hidden="1" outlineLevel="1">
      <c r="A131" s="279"/>
      <c r="B131" s="1881" t="s">
        <v>444</v>
      </c>
      <c r="C131" s="1881"/>
      <c r="D131" s="1881"/>
      <c r="E131" s="1881"/>
      <c r="F131" s="1881"/>
      <c r="G131" s="114"/>
    </row>
    <row r="132" spans="1:7" s="115" customFormat="1" hidden="1" outlineLevel="1">
      <c r="A132" s="279"/>
      <c r="B132" s="1881" t="s">
        <v>445</v>
      </c>
      <c r="C132" s="1881"/>
      <c r="D132" s="1881"/>
      <c r="E132" s="1881"/>
      <c r="F132" s="1881"/>
      <c r="G132" s="114"/>
    </row>
    <row r="133" spans="1:7" s="113" customFormat="1" hidden="1" outlineLevel="1">
      <c r="A133" s="1881" t="s">
        <v>446</v>
      </c>
      <c r="B133" s="1881"/>
      <c r="C133" s="1881"/>
      <c r="D133" s="1881"/>
      <c r="E133" s="1881"/>
      <c r="F133" s="1881"/>
      <c r="G133" s="112"/>
    </row>
    <row r="134" spans="1:7" s="113" customFormat="1" hidden="1" outlineLevel="1">
      <c r="A134" s="1881" t="s">
        <v>447</v>
      </c>
      <c r="B134" s="1881"/>
      <c r="C134" s="1881"/>
      <c r="D134" s="1881"/>
      <c r="E134" s="1881"/>
      <c r="F134" s="1881"/>
      <c r="G134" s="112"/>
    </row>
    <row r="135" spans="1:7" s="113" customFormat="1" hidden="1" outlineLevel="1">
      <c r="A135" s="1881" t="s">
        <v>448</v>
      </c>
      <c r="B135" s="1881"/>
      <c r="C135" s="1881"/>
      <c r="D135" s="1881"/>
      <c r="E135" s="1881"/>
      <c r="F135" s="1881"/>
      <c r="G135" s="112"/>
    </row>
    <row r="136" spans="1:7" s="115" customFormat="1" hidden="1" outlineLevel="1">
      <c r="A136" s="279"/>
      <c r="B136" s="1881" t="s">
        <v>1229</v>
      </c>
      <c r="C136" s="1881"/>
      <c r="D136" s="1881"/>
      <c r="E136" s="1881"/>
      <c r="F136" s="1881"/>
      <c r="G136" s="114"/>
    </row>
    <row r="137" spans="1:7" s="115" customFormat="1" hidden="1" outlineLevel="1">
      <c r="A137" s="279"/>
      <c r="B137" s="1881" t="s">
        <v>1228</v>
      </c>
      <c r="C137" s="1881"/>
      <c r="D137" s="1881"/>
      <c r="E137" s="1881"/>
      <c r="F137" s="1881"/>
      <c r="G137" s="114"/>
    </row>
    <row r="138" spans="1:7" s="115" customFormat="1" hidden="1" outlineLevel="1">
      <c r="A138" s="279"/>
      <c r="B138" s="1881" t="s">
        <v>583</v>
      </c>
      <c r="C138" s="1881"/>
      <c r="D138" s="1881"/>
      <c r="E138" s="1881"/>
      <c r="F138" s="1881"/>
      <c r="G138" s="114"/>
    </row>
    <row r="139" spans="1:7" s="115" customFormat="1" hidden="1" outlineLevel="1">
      <c r="A139" s="279"/>
      <c r="B139" s="1881" t="s">
        <v>584</v>
      </c>
      <c r="C139" s="1881"/>
      <c r="D139" s="1881"/>
      <c r="E139" s="1881"/>
      <c r="F139" s="1881"/>
      <c r="G139" s="114"/>
    </row>
    <row r="140" spans="1:7" s="115" customFormat="1" hidden="1" outlineLevel="1">
      <c r="A140" s="279"/>
      <c r="B140" s="1881" t="s">
        <v>585</v>
      </c>
      <c r="C140" s="1881"/>
      <c r="D140" s="1881"/>
      <c r="E140" s="1881"/>
      <c r="F140" s="1881"/>
      <c r="G140" s="114"/>
    </row>
    <row r="141" spans="1:7" s="115" customFormat="1" hidden="1" outlineLevel="1">
      <c r="A141" s="279"/>
      <c r="B141" s="1881" t="s">
        <v>586</v>
      </c>
      <c r="C141" s="1881"/>
      <c r="D141" s="1881"/>
      <c r="E141" s="1881"/>
      <c r="F141" s="1881"/>
      <c r="G141" s="114"/>
    </row>
    <row r="142" spans="1:7" s="115" customFormat="1" hidden="1" outlineLevel="1">
      <c r="A142" s="279"/>
      <c r="B142" s="1881" t="s">
        <v>1227</v>
      </c>
      <c r="C142" s="1881"/>
      <c r="D142" s="1881"/>
      <c r="E142" s="1881"/>
      <c r="F142" s="1881"/>
      <c r="G142" s="114"/>
    </row>
    <row r="143" spans="1:7" s="115" customFormat="1" hidden="1" outlineLevel="1">
      <c r="A143" s="279"/>
      <c r="B143" s="1881" t="s">
        <v>684</v>
      </c>
      <c r="C143" s="1881"/>
      <c r="D143" s="1881"/>
      <c r="E143" s="1881"/>
      <c r="F143" s="1881"/>
      <c r="G143" s="114"/>
    </row>
    <row r="144" spans="1:7" s="115" customFormat="1" hidden="1" outlineLevel="1">
      <c r="A144" s="279"/>
      <c r="B144" s="1881" t="s">
        <v>1230</v>
      </c>
      <c r="C144" s="1881"/>
      <c r="D144" s="1881"/>
      <c r="E144" s="1881"/>
      <c r="F144" s="1881"/>
      <c r="G144" s="114"/>
    </row>
    <row r="145" spans="1:8" s="113" customFormat="1" ht="38.25" hidden="1" customHeight="1" outlineLevel="1">
      <c r="A145" s="1881" t="s">
        <v>570</v>
      </c>
      <c r="B145" s="1881"/>
      <c r="C145" s="1881"/>
      <c r="D145" s="1881"/>
      <c r="E145" s="1881"/>
      <c r="F145" s="1881"/>
      <c r="G145" s="112"/>
    </row>
    <row r="146" spans="1:8" s="113" customFormat="1" ht="53.25" hidden="1" customHeight="1" outlineLevel="1">
      <c r="A146" s="1881" t="s">
        <v>449</v>
      </c>
      <c r="B146" s="1881"/>
      <c r="C146" s="1881"/>
      <c r="D146" s="1881"/>
      <c r="E146" s="1881"/>
      <c r="F146" s="1881"/>
      <c r="G146" s="112"/>
    </row>
    <row r="147" spans="1:8" s="113" customFormat="1" hidden="1" outlineLevel="1">
      <c r="A147" s="1881"/>
      <c r="B147" s="1881"/>
      <c r="C147" s="1881"/>
      <c r="D147" s="1881"/>
      <c r="E147" s="1881"/>
      <c r="F147" s="1881"/>
      <c r="G147" s="112"/>
    </row>
    <row r="148" spans="1:8" s="113" customFormat="1" hidden="1" outlineLevel="1">
      <c r="A148" s="1881" t="s">
        <v>680</v>
      </c>
      <c r="B148" s="1881"/>
      <c r="C148" s="1881"/>
      <c r="D148" s="1881"/>
      <c r="E148" s="1881"/>
      <c r="F148" s="1881"/>
      <c r="G148" s="112"/>
    </row>
    <row r="149" spans="1:8" s="115" customFormat="1" hidden="1" outlineLevel="1">
      <c r="A149" s="279"/>
      <c r="B149" s="1881" t="s">
        <v>681</v>
      </c>
      <c r="C149" s="1881"/>
      <c r="D149" s="1881"/>
      <c r="E149" s="1881"/>
      <c r="F149" s="1881"/>
      <c r="G149" s="114"/>
    </row>
    <row r="150" spans="1:8" s="115" customFormat="1" hidden="1" outlineLevel="1">
      <c r="A150" s="279"/>
      <c r="B150" s="1881" t="s">
        <v>682</v>
      </c>
      <c r="C150" s="1881"/>
      <c r="D150" s="1881"/>
      <c r="E150" s="1881"/>
      <c r="F150" s="1881"/>
      <c r="G150" s="114"/>
    </row>
    <row r="151" spans="1:8" s="113" customFormat="1" hidden="1" outlineLevel="1">
      <c r="A151" s="1881" t="s">
        <v>683</v>
      </c>
      <c r="B151" s="1881"/>
      <c r="C151" s="1881"/>
      <c r="D151" s="1881"/>
      <c r="E151" s="1881"/>
      <c r="F151" s="1881"/>
      <c r="G151" s="112"/>
    </row>
    <row r="152" spans="1:8" s="126" customFormat="1" collapsed="1">
      <c r="A152" s="292"/>
      <c r="B152" s="122"/>
      <c r="C152" s="123"/>
      <c r="D152" s="124"/>
      <c r="E152" s="125"/>
      <c r="F152" s="481"/>
    </row>
    <row r="153" spans="1:8" ht="76.5">
      <c r="A153" s="414" t="s">
        <v>331</v>
      </c>
      <c r="B153" s="415" t="s">
        <v>511</v>
      </c>
      <c r="C153" s="394"/>
      <c r="D153" s="395"/>
      <c r="E153" s="127"/>
      <c r="F153" s="489"/>
    </row>
    <row r="154" spans="1:8" ht="25.5" customHeight="1">
      <c r="A154" s="406"/>
      <c r="B154" s="1114" t="s">
        <v>1797</v>
      </c>
      <c r="C154" s="398" t="s">
        <v>263</v>
      </c>
      <c r="D154" s="399">
        <v>73</v>
      </c>
      <c r="E154" s="516"/>
      <c r="F154" s="509">
        <f>D154*E154</f>
        <v>0</v>
      </c>
    </row>
    <row r="155" spans="1:8" ht="25.5" customHeight="1">
      <c r="A155" s="414" t="s">
        <v>332</v>
      </c>
      <c r="B155" s="415" t="s">
        <v>512</v>
      </c>
      <c r="C155" s="394"/>
      <c r="D155" s="395"/>
      <c r="E155" s="514"/>
      <c r="F155" s="513"/>
    </row>
    <row r="156" spans="1:8" ht="51.75" customHeight="1">
      <c r="A156" s="406"/>
      <c r="B156" s="401" t="s">
        <v>513</v>
      </c>
      <c r="C156" s="409"/>
      <c r="D156" s="410"/>
      <c r="E156" s="515"/>
      <c r="F156" s="508"/>
    </row>
    <row r="157" spans="1:8" ht="26.25" customHeight="1">
      <c r="A157" s="396"/>
      <c r="B157" s="1104" t="s">
        <v>1798</v>
      </c>
      <c r="C157" s="398" t="s">
        <v>263</v>
      </c>
      <c r="D157" s="399">
        <v>162</v>
      </c>
      <c r="E157" s="516"/>
      <c r="F157" s="509">
        <f>D157*E157</f>
        <v>0</v>
      </c>
      <c r="H157" s="148"/>
    </row>
    <row r="158" spans="1:8" ht="51">
      <c r="A158" s="406" t="s">
        <v>333</v>
      </c>
      <c r="B158" s="416" t="s">
        <v>515</v>
      </c>
      <c r="C158" s="402"/>
      <c r="D158" s="410"/>
      <c r="E158" s="515"/>
      <c r="F158" s="508"/>
      <c r="H158" s="108"/>
    </row>
    <row r="159" spans="1:8">
      <c r="A159" s="406" t="s">
        <v>401</v>
      </c>
      <c r="B159" s="416" t="s">
        <v>502</v>
      </c>
      <c r="C159" s="402"/>
      <c r="D159" s="410"/>
      <c r="E159" s="515"/>
      <c r="F159" s="508"/>
      <c r="H159" s="108"/>
    </row>
    <row r="160" spans="1:8">
      <c r="A160" s="406" t="s">
        <v>401</v>
      </c>
      <c r="B160" s="416" t="s">
        <v>503</v>
      </c>
      <c r="C160" s="402"/>
      <c r="D160" s="410"/>
      <c r="E160" s="515"/>
      <c r="F160" s="508"/>
      <c r="H160" s="108"/>
    </row>
    <row r="161" spans="1:8">
      <c r="A161" s="406" t="s">
        <v>401</v>
      </c>
      <c r="B161" s="416" t="s">
        <v>504</v>
      </c>
      <c r="C161" s="402"/>
      <c r="D161" s="410"/>
      <c r="E161" s="515"/>
      <c r="F161" s="508"/>
      <c r="H161" s="108"/>
    </row>
    <row r="162" spans="1:8" ht="25.5">
      <c r="A162" s="396"/>
      <c r="B162" s="1659" t="s">
        <v>1797</v>
      </c>
      <c r="C162" s="417" t="s">
        <v>263</v>
      </c>
      <c r="D162" s="399">
        <v>23</v>
      </c>
      <c r="E162" s="516"/>
      <c r="F162" s="509">
        <f>D162*E162</f>
        <v>0</v>
      </c>
      <c r="H162" s="108"/>
    </row>
    <row r="163" spans="1:8" s="126" customFormat="1" ht="38.25">
      <c r="A163" s="400" t="s">
        <v>334</v>
      </c>
      <c r="B163" s="401" t="s">
        <v>514</v>
      </c>
      <c r="C163" s="402"/>
      <c r="D163" s="403"/>
      <c r="E163" s="1743"/>
      <c r="F163" s="529"/>
    </row>
    <row r="164" spans="1:8" ht="25.5">
      <c r="A164" s="396"/>
      <c r="B164" s="1104" t="s">
        <v>1797</v>
      </c>
      <c r="C164" s="417" t="s">
        <v>263</v>
      </c>
      <c r="D164" s="399">
        <v>30</v>
      </c>
      <c r="E164" s="516"/>
      <c r="F164" s="509">
        <f>D164*E164</f>
        <v>0</v>
      </c>
      <c r="H164" s="108"/>
    </row>
    <row r="165" spans="1:8" s="126" customFormat="1">
      <c r="A165" s="400" t="s">
        <v>335</v>
      </c>
      <c r="B165" s="401" t="s">
        <v>516</v>
      </c>
      <c r="C165" s="402"/>
      <c r="D165" s="403"/>
      <c r="E165" s="1743"/>
      <c r="F165" s="529"/>
    </row>
    <row r="166" spans="1:8">
      <c r="A166" s="396"/>
      <c r="B166" s="405" t="s">
        <v>517</v>
      </c>
      <c r="C166" s="398" t="s">
        <v>848</v>
      </c>
      <c r="D166" s="399">
        <v>282</v>
      </c>
      <c r="E166" s="516"/>
      <c r="F166" s="509">
        <f>D166*E166</f>
        <v>0</v>
      </c>
    </row>
    <row r="167" spans="1:8" s="126" customFormat="1" ht="51">
      <c r="A167" s="418" t="s">
        <v>336</v>
      </c>
      <c r="B167" s="415" t="s">
        <v>1327</v>
      </c>
      <c r="C167" s="419"/>
      <c r="D167" s="420"/>
      <c r="E167" s="1745"/>
      <c r="F167" s="1746"/>
    </row>
    <row r="168" spans="1:8" s="126" customFormat="1">
      <c r="A168" s="400"/>
      <c r="B168" s="401" t="s">
        <v>518</v>
      </c>
      <c r="C168" s="402" t="s">
        <v>263</v>
      </c>
      <c r="D168" s="403">
        <v>56.4</v>
      </c>
      <c r="E168" s="1743"/>
      <c r="F168" s="509">
        <f>D168*E168</f>
        <v>0</v>
      </c>
    </row>
    <row r="169" spans="1:8" s="126" customFormat="1" ht="36.75" customHeight="1">
      <c r="A169" s="1652" t="s">
        <v>260</v>
      </c>
      <c r="B169" s="421" t="s">
        <v>364</v>
      </c>
      <c r="C169" s="421"/>
      <c r="D169" s="421"/>
      <c r="E169" s="1745"/>
      <c r="F169" s="1746"/>
    </row>
    <row r="170" spans="1:8" s="126" customFormat="1">
      <c r="A170" s="404"/>
      <c r="B170" s="422" t="s">
        <v>168</v>
      </c>
      <c r="C170" s="417" t="s">
        <v>263</v>
      </c>
      <c r="D170" s="423">
        <v>15</v>
      </c>
      <c r="E170" s="1744"/>
      <c r="F170" s="509">
        <f>D170*E170</f>
        <v>0</v>
      </c>
    </row>
    <row r="171" spans="1:8" s="126" customFormat="1">
      <c r="A171" s="400"/>
      <c r="B171" s="401"/>
      <c r="C171" s="402"/>
      <c r="D171" s="403"/>
      <c r="E171" s="1735"/>
      <c r="F171" s="1736"/>
    </row>
    <row r="172" spans="1:8" s="126" customFormat="1">
      <c r="A172" s="400"/>
      <c r="B172" s="413" t="s">
        <v>593</v>
      </c>
      <c r="C172" s="402"/>
      <c r="D172" s="403"/>
      <c r="E172" s="1735"/>
      <c r="F172" s="1736">
        <f>SUM(F153:F170)</f>
        <v>0</v>
      </c>
    </row>
    <row r="173" spans="1:8" ht="25.5" customHeight="1">
      <c r="A173" s="406"/>
      <c r="B173" s="407"/>
      <c r="C173" s="409"/>
      <c r="D173" s="410"/>
      <c r="E173" s="363"/>
      <c r="F173" s="483"/>
    </row>
    <row r="174" spans="1:8">
      <c r="A174" s="278" t="s">
        <v>333</v>
      </c>
      <c r="B174" s="121" t="s">
        <v>170</v>
      </c>
      <c r="C174" s="118"/>
      <c r="D174" s="119"/>
      <c r="E174" s="120"/>
      <c r="F174" s="141"/>
    </row>
    <row r="175" spans="1:8" s="113" customFormat="1" ht="12.75" hidden="1" customHeight="1" outlineLevel="1">
      <c r="A175" s="274"/>
      <c r="B175" s="1882"/>
      <c r="C175" s="1882"/>
      <c r="D175" s="1882"/>
      <c r="E175" s="1882"/>
      <c r="F175" s="1882"/>
      <c r="G175" s="112"/>
    </row>
    <row r="176" spans="1:8" s="113" customFormat="1" ht="12.75" hidden="1" customHeight="1" outlineLevel="1">
      <c r="A176" s="274"/>
      <c r="B176" s="1882" t="s">
        <v>171</v>
      </c>
      <c r="C176" s="1882"/>
      <c r="D176" s="1882"/>
      <c r="E176" s="1882"/>
      <c r="F176" s="1882"/>
      <c r="G176" s="112"/>
    </row>
    <row r="177" spans="1:7" s="113" customFormat="1" ht="12.75" hidden="1" customHeight="1" outlineLevel="1">
      <c r="A177" s="274"/>
      <c r="B177" s="1882"/>
      <c r="C177" s="1882"/>
      <c r="D177" s="1882"/>
      <c r="E177" s="1882"/>
      <c r="F177" s="1882"/>
      <c r="G177" s="112"/>
    </row>
    <row r="178" spans="1:7" s="113" customFormat="1" ht="12.75" hidden="1" customHeight="1" outlineLevel="1">
      <c r="A178" s="274"/>
      <c r="B178" s="1882" t="s">
        <v>733</v>
      </c>
      <c r="C178" s="1882"/>
      <c r="D178" s="1882"/>
      <c r="E178" s="1882"/>
      <c r="F178" s="1882"/>
      <c r="G178" s="112"/>
    </row>
    <row r="179" spans="1:7" s="113" customFormat="1" ht="105" hidden="1" customHeight="1" outlineLevel="1">
      <c r="A179" s="1881" t="s">
        <v>1274</v>
      </c>
      <c r="B179" s="1881"/>
      <c r="C179" s="1881"/>
      <c r="D179" s="1881"/>
      <c r="E179" s="1881"/>
      <c r="F179" s="1881"/>
      <c r="G179" s="112"/>
    </row>
    <row r="180" spans="1:7" s="113" customFormat="1" ht="12.75" hidden="1" customHeight="1" outlineLevel="1">
      <c r="A180" s="274"/>
      <c r="B180" s="1882" t="s">
        <v>1275</v>
      </c>
      <c r="C180" s="1882"/>
      <c r="D180" s="1882"/>
      <c r="E180" s="1882"/>
      <c r="F180" s="1882"/>
      <c r="G180" s="112"/>
    </row>
    <row r="181" spans="1:7" s="113" customFormat="1" ht="40.5" hidden="1" customHeight="1" outlineLevel="1">
      <c r="A181" s="1881" t="s">
        <v>721</v>
      </c>
      <c r="B181" s="1881"/>
      <c r="C181" s="1881"/>
      <c r="D181" s="1881"/>
      <c r="E181" s="1881"/>
      <c r="F181" s="1881"/>
      <c r="G181" s="112"/>
    </row>
    <row r="182" spans="1:7" s="113" customFormat="1" ht="25.5" hidden="1" customHeight="1" outlineLevel="1">
      <c r="A182" s="1881" t="s">
        <v>722</v>
      </c>
      <c r="B182" s="1881"/>
      <c r="C182" s="1881"/>
      <c r="D182" s="1881"/>
      <c r="E182" s="1881"/>
      <c r="F182" s="1881"/>
      <c r="G182" s="112"/>
    </row>
    <row r="183" spans="1:7" s="113" customFormat="1" ht="12.75" hidden="1" customHeight="1" outlineLevel="1">
      <c r="A183" s="1881" t="s">
        <v>723</v>
      </c>
      <c r="B183" s="1881"/>
      <c r="C183" s="1881"/>
      <c r="D183" s="1881"/>
      <c r="E183" s="1881"/>
      <c r="F183" s="1881"/>
      <c r="G183" s="112"/>
    </row>
    <row r="184" spans="1:7" s="113" customFormat="1" ht="105" hidden="1" customHeight="1" outlineLevel="1">
      <c r="A184" s="1881" t="s">
        <v>1051</v>
      </c>
      <c r="B184" s="1881"/>
      <c r="C184" s="1881"/>
      <c r="D184" s="1881"/>
      <c r="E184" s="1881"/>
      <c r="F184" s="1881"/>
      <c r="G184" s="112"/>
    </row>
    <row r="185" spans="1:7" s="113" customFormat="1" ht="12.75" hidden="1" customHeight="1" outlineLevel="1">
      <c r="A185" s="1881" t="s">
        <v>1052</v>
      </c>
      <c r="B185" s="1881"/>
      <c r="C185" s="1881"/>
      <c r="D185" s="1881"/>
      <c r="E185" s="1881"/>
      <c r="F185" s="1881"/>
      <c r="G185" s="112"/>
    </row>
    <row r="186" spans="1:7" s="113" customFormat="1" ht="12.75" hidden="1" customHeight="1" outlineLevel="1">
      <c r="A186" s="274"/>
      <c r="B186" s="1882" t="s">
        <v>1053</v>
      </c>
      <c r="C186" s="1882"/>
      <c r="D186" s="1882"/>
      <c r="E186" s="1882"/>
      <c r="F186" s="1882"/>
      <c r="G186" s="112"/>
    </row>
    <row r="187" spans="1:7" s="113" customFormat="1" ht="90.75" hidden="1" customHeight="1" outlineLevel="1">
      <c r="A187" s="1881" t="s">
        <v>1054</v>
      </c>
      <c r="B187" s="1881"/>
      <c r="C187" s="1881"/>
      <c r="D187" s="1881"/>
      <c r="E187" s="1881"/>
      <c r="F187" s="1881"/>
      <c r="G187" s="112"/>
    </row>
    <row r="188" spans="1:7" s="113" customFormat="1" ht="52.5" hidden="1" customHeight="1" outlineLevel="1">
      <c r="A188" s="1881" t="s">
        <v>543</v>
      </c>
      <c r="B188" s="1881"/>
      <c r="C188" s="1881"/>
      <c r="D188" s="1881"/>
      <c r="E188" s="1881"/>
      <c r="F188" s="1881"/>
      <c r="G188" s="112"/>
    </row>
    <row r="189" spans="1:7" s="113" customFormat="1" ht="15" hidden="1" customHeight="1" outlineLevel="1">
      <c r="A189" s="1881" t="s">
        <v>544</v>
      </c>
      <c r="B189" s="1881"/>
      <c r="C189" s="1881"/>
      <c r="D189" s="1881"/>
      <c r="E189" s="1881"/>
      <c r="F189" s="1881"/>
      <c r="G189" s="112"/>
    </row>
    <row r="190" spans="1:7" s="113" customFormat="1" ht="12.75" hidden="1" customHeight="1" outlineLevel="1">
      <c r="A190" s="274"/>
      <c r="B190" s="1882" t="s">
        <v>545</v>
      </c>
      <c r="C190" s="1882"/>
      <c r="D190" s="1882"/>
      <c r="E190" s="1882"/>
      <c r="F190" s="1882"/>
      <c r="G190" s="112"/>
    </row>
    <row r="191" spans="1:7" s="113" customFormat="1" ht="52.5" hidden="1" customHeight="1" outlineLevel="1">
      <c r="A191" s="1881" t="s">
        <v>751</v>
      </c>
      <c r="B191" s="1881"/>
      <c r="C191" s="1881"/>
      <c r="D191" s="1881"/>
      <c r="E191" s="1881"/>
      <c r="F191" s="1881"/>
      <c r="G191" s="112"/>
    </row>
    <row r="192" spans="1:7" s="113" customFormat="1" ht="12.75" hidden="1" customHeight="1" outlineLevel="1">
      <c r="A192" s="274"/>
      <c r="B192" s="1882" t="s">
        <v>752</v>
      </c>
      <c r="C192" s="1882"/>
      <c r="D192" s="1882"/>
      <c r="E192" s="1882"/>
      <c r="F192" s="1882"/>
      <c r="G192" s="112"/>
    </row>
    <row r="193" spans="1:7" s="113" customFormat="1" ht="39" hidden="1" customHeight="1" outlineLevel="1">
      <c r="A193" s="1881" t="s">
        <v>662</v>
      </c>
      <c r="B193" s="1881"/>
      <c r="C193" s="1881"/>
      <c r="D193" s="1881"/>
      <c r="E193" s="1881"/>
      <c r="F193" s="1881"/>
      <c r="G193" s="112"/>
    </row>
    <row r="194" spans="1:7" s="113" customFormat="1" ht="65.25" hidden="1" customHeight="1" outlineLevel="1">
      <c r="A194" s="1881" t="s">
        <v>756</v>
      </c>
      <c r="B194" s="1881"/>
      <c r="C194" s="1881"/>
      <c r="D194" s="1881"/>
      <c r="E194" s="1881"/>
      <c r="F194" s="1881"/>
      <c r="G194" s="112"/>
    </row>
    <row r="195" spans="1:7" s="113" customFormat="1" ht="12.75" hidden="1" customHeight="1" outlineLevel="1">
      <c r="A195" s="274"/>
      <c r="B195" s="1882" t="s">
        <v>757</v>
      </c>
      <c r="C195" s="1882"/>
      <c r="D195" s="1882"/>
      <c r="E195" s="1882"/>
      <c r="F195" s="1882"/>
      <c r="G195" s="112"/>
    </row>
    <row r="196" spans="1:7" s="113" customFormat="1" ht="51.75" hidden="1" customHeight="1" outlineLevel="1">
      <c r="A196" s="1881" t="s">
        <v>758</v>
      </c>
      <c r="B196" s="1881"/>
      <c r="C196" s="1881"/>
      <c r="D196" s="1881"/>
      <c r="E196" s="1881"/>
      <c r="F196" s="1881"/>
      <c r="G196" s="112"/>
    </row>
    <row r="197" spans="1:7" s="113" customFormat="1" ht="26.25" hidden="1" customHeight="1" outlineLevel="1">
      <c r="A197" s="1881" t="s">
        <v>759</v>
      </c>
      <c r="B197" s="1881"/>
      <c r="C197" s="1881"/>
      <c r="D197" s="1881"/>
      <c r="E197" s="1881"/>
      <c r="F197" s="1881"/>
      <c r="G197" s="112"/>
    </row>
    <row r="198" spans="1:7" s="113" customFormat="1" ht="64.5" hidden="1" customHeight="1" outlineLevel="1">
      <c r="A198" s="1881" t="s">
        <v>760</v>
      </c>
      <c r="B198" s="1881"/>
      <c r="C198" s="1881"/>
      <c r="D198" s="1881"/>
      <c r="E198" s="1881"/>
      <c r="F198" s="1881"/>
      <c r="G198" s="112"/>
    </row>
    <row r="199" spans="1:7" s="113" customFormat="1" ht="12.75" hidden="1" customHeight="1" outlineLevel="1">
      <c r="A199" s="274"/>
      <c r="B199" s="1882" t="s">
        <v>761</v>
      </c>
      <c r="C199" s="1882"/>
      <c r="D199" s="1882"/>
      <c r="E199" s="1882"/>
      <c r="F199" s="1882"/>
      <c r="G199" s="112"/>
    </row>
    <row r="200" spans="1:7" s="113" customFormat="1" ht="51" hidden="1" customHeight="1" outlineLevel="1">
      <c r="A200" s="1881" t="s">
        <v>762</v>
      </c>
      <c r="B200" s="1881"/>
      <c r="C200" s="1881"/>
      <c r="D200" s="1881"/>
      <c r="E200" s="1881"/>
      <c r="F200" s="1881"/>
      <c r="G200" s="112"/>
    </row>
    <row r="201" spans="1:7" s="113" customFormat="1" ht="12.75" hidden="1" customHeight="1" outlineLevel="1">
      <c r="A201" s="274"/>
      <c r="B201" s="1882" t="s">
        <v>763</v>
      </c>
      <c r="C201" s="1882"/>
      <c r="D201" s="1882"/>
      <c r="E201" s="1882"/>
      <c r="F201" s="1882"/>
      <c r="G201" s="112"/>
    </row>
    <row r="202" spans="1:7" s="113" customFormat="1" ht="39.75" hidden="1" customHeight="1" outlineLevel="1">
      <c r="A202" s="1881" t="s">
        <v>764</v>
      </c>
      <c r="B202" s="1881"/>
      <c r="C202" s="1881"/>
      <c r="D202" s="1881"/>
      <c r="E202" s="1881"/>
      <c r="F202" s="1881"/>
      <c r="G202" s="112"/>
    </row>
    <row r="203" spans="1:7" s="113" customFormat="1" ht="12.75" hidden="1" customHeight="1" outlineLevel="1">
      <c r="A203" s="274"/>
      <c r="B203" s="1882" t="s">
        <v>765</v>
      </c>
      <c r="C203" s="1882"/>
      <c r="D203" s="1882"/>
      <c r="E203" s="1882"/>
      <c r="F203" s="1882"/>
      <c r="G203" s="112"/>
    </row>
    <row r="204" spans="1:7" s="113" customFormat="1" ht="105" hidden="1" customHeight="1" outlineLevel="1">
      <c r="A204" s="1881" t="s">
        <v>766</v>
      </c>
      <c r="B204" s="1881"/>
      <c r="C204" s="1881"/>
      <c r="D204" s="1881"/>
      <c r="E204" s="1881"/>
      <c r="F204" s="1881"/>
      <c r="G204" s="112"/>
    </row>
    <row r="205" spans="1:7" s="113" customFormat="1" ht="51.75" hidden="1" customHeight="1" outlineLevel="1">
      <c r="A205" s="1881" t="s">
        <v>767</v>
      </c>
      <c r="B205" s="1881"/>
      <c r="C205" s="1881"/>
      <c r="D205" s="1881"/>
      <c r="E205" s="1881"/>
      <c r="F205" s="1881"/>
      <c r="G205" s="112"/>
    </row>
    <row r="206" spans="1:7" s="113" customFormat="1" ht="12.75" hidden="1" customHeight="1" outlineLevel="1">
      <c r="A206" s="274"/>
      <c r="B206" s="1882" t="s">
        <v>768</v>
      </c>
      <c r="C206" s="1882"/>
      <c r="D206" s="1882"/>
      <c r="E206" s="1882"/>
      <c r="F206" s="1882"/>
      <c r="G206" s="112"/>
    </row>
    <row r="207" spans="1:7" s="113" customFormat="1" ht="64.5" hidden="1" customHeight="1" outlineLevel="1">
      <c r="A207" s="1881" t="s">
        <v>769</v>
      </c>
      <c r="B207" s="1881"/>
      <c r="C207" s="1881"/>
      <c r="D207" s="1881"/>
      <c r="E207" s="1881"/>
      <c r="F207" s="1881"/>
      <c r="G207" s="112"/>
    </row>
    <row r="208" spans="1:7" s="113" customFormat="1" ht="27.75" hidden="1" customHeight="1" outlineLevel="1">
      <c r="A208" s="1881" t="s">
        <v>770</v>
      </c>
      <c r="B208" s="1881"/>
      <c r="C208" s="1881"/>
      <c r="D208" s="1881"/>
      <c r="E208" s="1881"/>
      <c r="F208" s="1881"/>
      <c r="G208" s="112"/>
    </row>
    <row r="209" spans="1:7" s="113" customFormat="1" ht="77.25" hidden="1" customHeight="1" outlineLevel="1">
      <c r="A209" s="1881" t="s">
        <v>188</v>
      </c>
      <c r="B209" s="1881"/>
      <c r="C209" s="1881"/>
      <c r="D209" s="1881"/>
      <c r="E209" s="1881"/>
      <c r="F209" s="1881"/>
      <c r="G209" s="112"/>
    </row>
    <row r="210" spans="1:7" s="113" customFormat="1" ht="14.25" hidden="1" customHeight="1" outlineLevel="1">
      <c r="A210" s="1881" t="s">
        <v>189</v>
      </c>
      <c r="B210" s="1881"/>
      <c r="C210" s="1881"/>
      <c r="D210" s="1881"/>
      <c r="E210" s="1881"/>
      <c r="F210" s="1881"/>
      <c r="G210" s="112"/>
    </row>
    <row r="211" spans="1:7" s="113" customFormat="1" ht="15" hidden="1" customHeight="1" outlineLevel="1">
      <c r="A211" s="1881" t="s">
        <v>190</v>
      </c>
      <c r="B211" s="1881"/>
      <c r="C211" s="1881"/>
      <c r="D211" s="1881"/>
      <c r="E211" s="1881"/>
      <c r="F211" s="1881"/>
      <c r="G211" s="112"/>
    </row>
    <row r="212" spans="1:7" s="113" customFormat="1" ht="141" hidden="1" customHeight="1" outlineLevel="1">
      <c r="A212" s="1881" t="s">
        <v>191</v>
      </c>
      <c r="B212" s="1881"/>
      <c r="C212" s="1881"/>
      <c r="D212" s="1881"/>
      <c r="E212" s="1881"/>
      <c r="F212" s="1881"/>
      <c r="G212" s="112"/>
    </row>
    <row r="213" spans="1:7" s="113" customFormat="1" ht="12.75" hidden="1" customHeight="1" outlineLevel="1">
      <c r="A213" s="274"/>
      <c r="B213" s="1882" t="s">
        <v>192</v>
      </c>
      <c r="C213" s="1882"/>
      <c r="D213" s="1882"/>
      <c r="E213" s="1882"/>
      <c r="F213" s="1882"/>
      <c r="G213" s="112"/>
    </row>
    <row r="214" spans="1:7" s="113" customFormat="1" ht="92.25" hidden="1" customHeight="1" outlineLevel="1">
      <c r="A214" s="1881" t="s">
        <v>2</v>
      </c>
      <c r="B214" s="1881"/>
      <c r="C214" s="1881"/>
      <c r="D214" s="1881"/>
      <c r="E214" s="1881"/>
      <c r="F214" s="1881"/>
      <c r="G214" s="112"/>
    </row>
    <row r="215" spans="1:7" s="113" customFormat="1" ht="67.5" hidden="1" customHeight="1" outlineLevel="1">
      <c r="A215" s="1881" t="s">
        <v>1224</v>
      </c>
      <c r="B215" s="1881"/>
      <c r="C215" s="1881"/>
      <c r="D215" s="1881"/>
      <c r="E215" s="1881"/>
      <c r="F215" s="1881"/>
      <c r="G215" s="112"/>
    </row>
    <row r="216" spans="1:7" s="113" customFormat="1" ht="12.75" hidden="1" customHeight="1" outlineLevel="1">
      <c r="A216" s="274"/>
      <c r="B216" s="1882" t="s">
        <v>1225</v>
      </c>
      <c r="C216" s="1882"/>
      <c r="D216" s="1882"/>
      <c r="E216" s="1882"/>
      <c r="F216" s="1882"/>
      <c r="G216" s="112"/>
    </row>
    <row r="217" spans="1:7" s="113" customFormat="1" ht="129.75" hidden="1" customHeight="1" outlineLevel="1">
      <c r="A217" s="1881" t="s">
        <v>1226</v>
      </c>
      <c r="B217" s="1881"/>
      <c r="C217" s="1881"/>
      <c r="D217" s="1881"/>
      <c r="E217" s="1881"/>
      <c r="F217" s="1881"/>
      <c r="G217" s="112"/>
    </row>
    <row r="218" spans="1:7" s="113" customFormat="1" ht="77.25" hidden="1" customHeight="1" outlineLevel="1">
      <c r="A218" s="1881" t="s">
        <v>664</v>
      </c>
      <c r="B218" s="1881"/>
      <c r="C218" s="1881"/>
      <c r="D218" s="1881"/>
      <c r="E218" s="1881"/>
      <c r="F218" s="1881"/>
      <c r="G218" s="112"/>
    </row>
    <row r="219" spans="1:7" s="113" customFormat="1" ht="105" hidden="1" customHeight="1" outlineLevel="1">
      <c r="A219" s="1881" t="s">
        <v>665</v>
      </c>
      <c r="B219" s="1881"/>
      <c r="C219" s="1881"/>
      <c r="D219" s="1881"/>
      <c r="E219" s="1881"/>
      <c r="F219" s="1881"/>
      <c r="G219" s="112"/>
    </row>
    <row r="220" spans="1:7" s="113" customFormat="1" ht="29.25" hidden="1" customHeight="1" outlineLevel="1">
      <c r="A220" s="1881" t="s">
        <v>666</v>
      </c>
      <c r="B220" s="1881"/>
      <c r="C220" s="1881"/>
      <c r="D220" s="1881"/>
      <c r="E220" s="1881"/>
      <c r="F220" s="1881"/>
      <c r="G220" s="112"/>
    </row>
    <row r="221" spans="1:7" s="113" customFormat="1" ht="40.5" hidden="1" customHeight="1" outlineLevel="1">
      <c r="A221" s="1881" t="s">
        <v>667</v>
      </c>
      <c r="B221" s="1881"/>
      <c r="C221" s="1881"/>
      <c r="D221" s="1881"/>
      <c r="E221" s="1881"/>
      <c r="F221" s="1881"/>
      <c r="G221" s="112"/>
    </row>
    <row r="222" spans="1:7" s="113" customFormat="1" ht="12.75" hidden="1" customHeight="1" outlineLevel="1">
      <c r="A222" s="274"/>
      <c r="B222" s="1882" t="s">
        <v>668</v>
      </c>
      <c r="C222" s="1882"/>
      <c r="D222" s="1882"/>
      <c r="E222" s="1882"/>
      <c r="F222" s="1882"/>
      <c r="G222" s="112"/>
    </row>
    <row r="223" spans="1:7" s="113" customFormat="1" ht="27" hidden="1" customHeight="1" outlineLevel="1">
      <c r="A223" s="1881" t="s">
        <v>669</v>
      </c>
      <c r="B223" s="1881"/>
      <c r="C223" s="1881"/>
      <c r="D223" s="1881"/>
      <c r="E223" s="1881"/>
      <c r="F223" s="1881"/>
      <c r="G223" s="112"/>
    </row>
    <row r="224" spans="1:7" s="113" customFormat="1" ht="40.5" hidden="1" customHeight="1" outlineLevel="1">
      <c r="A224" s="1881" t="s">
        <v>359</v>
      </c>
      <c r="B224" s="1881"/>
      <c r="C224" s="1881"/>
      <c r="D224" s="1881"/>
      <c r="E224" s="1881"/>
      <c r="F224" s="1881"/>
      <c r="G224" s="112"/>
    </row>
    <row r="225" spans="1:7" s="113" customFormat="1" ht="51" hidden="1" customHeight="1" outlineLevel="1">
      <c r="A225" s="1881" t="s">
        <v>360</v>
      </c>
      <c r="B225" s="1881"/>
      <c r="C225" s="1881"/>
      <c r="D225" s="1881"/>
      <c r="E225" s="1881"/>
      <c r="F225" s="1881"/>
      <c r="G225" s="112"/>
    </row>
    <row r="226" spans="1:7" s="113" customFormat="1" ht="25.5" hidden="1" customHeight="1" outlineLevel="1">
      <c r="A226" s="1881" t="s">
        <v>361</v>
      </c>
      <c r="B226" s="1881"/>
      <c r="C226" s="1881"/>
      <c r="D226" s="1881"/>
      <c r="E226" s="1881"/>
      <c r="F226" s="1881"/>
      <c r="G226" s="112"/>
    </row>
    <row r="227" spans="1:7" s="113" customFormat="1" ht="51" hidden="1" customHeight="1" outlineLevel="1">
      <c r="A227" s="1881" t="s">
        <v>823</v>
      </c>
      <c r="B227" s="1881"/>
      <c r="C227" s="1881"/>
      <c r="D227" s="1881"/>
      <c r="E227" s="1881"/>
      <c r="F227" s="1881"/>
      <c r="G227" s="112"/>
    </row>
    <row r="228" spans="1:7" s="113" customFormat="1" ht="51.75" hidden="1" customHeight="1" outlineLevel="1">
      <c r="A228" s="1881" t="s">
        <v>824</v>
      </c>
      <c r="B228" s="1881"/>
      <c r="C228" s="1881"/>
      <c r="D228" s="1881"/>
      <c r="E228" s="1881"/>
      <c r="F228" s="1881"/>
      <c r="G228" s="112"/>
    </row>
    <row r="229" spans="1:7" s="113" customFormat="1" ht="26.25" hidden="1" customHeight="1" outlineLevel="1">
      <c r="A229" s="1881" t="s">
        <v>825</v>
      </c>
      <c r="B229" s="1881"/>
      <c r="C229" s="1881"/>
      <c r="D229" s="1881"/>
      <c r="E229" s="1881"/>
      <c r="F229" s="1881"/>
      <c r="G229" s="112"/>
    </row>
    <row r="230" spans="1:7" s="113" customFormat="1" ht="12.75" hidden="1" customHeight="1" outlineLevel="1">
      <c r="A230" s="1881" t="s">
        <v>826</v>
      </c>
      <c r="B230" s="1881"/>
      <c r="C230" s="1881"/>
      <c r="D230" s="1881"/>
      <c r="E230" s="1881"/>
      <c r="F230" s="1881"/>
      <c r="G230" s="112"/>
    </row>
    <row r="231" spans="1:7" s="113" customFormat="1" ht="42" hidden="1" customHeight="1" outlineLevel="1">
      <c r="A231" s="1881" t="s">
        <v>827</v>
      </c>
      <c r="B231" s="1881"/>
      <c r="C231" s="1881"/>
      <c r="D231" s="1881"/>
      <c r="E231" s="1881"/>
      <c r="F231" s="1881"/>
      <c r="G231" s="112"/>
    </row>
    <row r="232" spans="1:7" s="113" customFormat="1" ht="39.75" hidden="1" customHeight="1" outlineLevel="1">
      <c r="A232" s="1881" t="s">
        <v>828</v>
      </c>
      <c r="B232" s="1881"/>
      <c r="C232" s="1881"/>
      <c r="D232" s="1881"/>
      <c r="E232" s="1881"/>
      <c r="F232" s="1881"/>
      <c r="G232" s="112"/>
    </row>
    <row r="233" spans="1:7" s="113" customFormat="1" ht="27.75" hidden="1" customHeight="1" outlineLevel="1">
      <c r="A233" s="1881" t="s">
        <v>829</v>
      </c>
      <c r="B233" s="1881"/>
      <c r="C233" s="1881"/>
      <c r="D233" s="1881"/>
      <c r="E233" s="1881"/>
      <c r="F233" s="1881"/>
      <c r="G233" s="112"/>
    </row>
    <row r="234" spans="1:7" s="113" customFormat="1" ht="27" hidden="1" customHeight="1" outlineLevel="1">
      <c r="A234" s="1881" t="s">
        <v>830</v>
      </c>
      <c r="B234" s="1881"/>
      <c r="C234" s="1881"/>
      <c r="D234" s="1881"/>
      <c r="E234" s="1881"/>
      <c r="F234" s="1881"/>
      <c r="G234" s="112"/>
    </row>
    <row r="235" spans="1:7" s="115" customFormat="1" hidden="1" outlineLevel="1">
      <c r="A235" s="279"/>
      <c r="B235" s="1881" t="s">
        <v>448</v>
      </c>
      <c r="C235" s="1881"/>
      <c r="D235" s="1881"/>
      <c r="E235" s="1881"/>
      <c r="F235" s="1881"/>
      <c r="G235" s="114"/>
    </row>
    <row r="236" spans="1:7" s="115" customFormat="1" hidden="1" outlineLevel="1">
      <c r="A236" s="279"/>
      <c r="B236" s="1881" t="s">
        <v>831</v>
      </c>
      <c r="C236" s="1881"/>
      <c r="D236" s="1881"/>
      <c r="E236" s="1881"/>
      <c r="F236" s="1881"/>
      <c r="G236" s="114"/>
    </row>
    <row r="237" spans="1:7" s="115" customFormat="1" hidden="1" outlineLevel="1">
      <c r="A237" s="279"/>
      <c r="B237" s="1881" t="s">
        <v>832</v>
      </c>
      <c r="C237" s="1881"/>
      <c r="D237" s="1881"/>
      <c r="E237" s="1881"/>
      <c r="F237" s="1881"/>
      <c r="G237" s="114"/>
    </row>
    <row r="238" spans="1:7" s="115" customFormat="1" hidden="1" outlineLevel="1">
      <c r="A238" s="279"/>
      <c r="B238" s="1881" t="s">
        <v>833</v>
      </c>
      <c r="C238" s="1881"/>
      <c r="D238" s="1881"/>
      <c r="E238" s="1881"/>
      <c r="F238" s="1881"/>
      <c r="G238" s="114"/>
    </row>
    <row r="239" spans="1:7" s="115" customFormat="1" hidden="1" outlineLevel="1">
      <c r="A239" s="279"/>
      <c r="B239" s="1881" t="s">
        <v>571</v>
      </c>
      <c r="C239" s="1881"/>
      <c r="D239" s="1881"/>
      <c r="E239" s="1881"/>
      <c r="F239" s="1881"/>
      <c r="G239" s="114"/>
    </row>
    <row r="240" spans="1:7" s="115" customFormat="1" hidden="1" outlineLevel="1">
      <c r="A240" s="279"/>
      <c r="B240" s="1881" t="s">
        <v>734</v>
      </c>
      <c r="C240" s="1881"/>
      <c r="D240" s="1881"/>
      <c r="E240" s="1881"/>
      <c r="F240" s="1881"/>
      <c r="G240" s="114"/>
    </row>
    <row r="241" spans="1:7" s="115" customFormat="1" hidden="1" outlineLevel="1">
      <c r="A241" s="279"/>
      <c r="B241" s="1881" t="s">
        <v>834</v>
      </c>
      <c r="C241" s="1881"/>
      <c r="D241" s="1881"/>
      <c r="E241" s="1881"/>
      <c r="F241" s="1881"/>
      <c r="G241" s="114"/>
    </row>
    <row r="242" spans="1:7" s="115" customFormat="1" hidden="1" outlineLevel="1">
      <c r="A242" s="279"/>
      <c r="B242" s="1881" t="s">
        <v>835</v>
      </c>
      <c r="C242" s="1881"/>
      <c r="D242" s="1881"/>
      <c r="E242" s="1881"/>
      <c r="F242" s="1881"/>
      <c r="G242" s="114"/>
    </row>
    <row r="243" spans="1:7" s="115" customFormat="1" hidden="1" outlineLevel="1">
      <c r="A243" s="279"/>
      <c r="B243" s="1881" t="s">
        <v>836</v>
      </c>
      <c r="C243" s="1881"/>
      <c r="D243" s="1881"/>
      <c r="E243" s="1881"/>
      <c r="F243" s="1881"/>
      <c r="G243" s="114"/>
    </row>
    <row r="244" spans="1:7" s="115" customFormat="1" ht="39.75" hidden="1" customHeight="1" outlineLevel="1">
      <c r="A244" s="279"/>
      <c r="B244" s="1881" t="s">
        <v>837</v>
      </c>
      <c r="C244" s="1881"/>
      <c r="D244" s="1881"/>
      <c r="E244" s="1881"/>
      <c r="F244" s="1881"/>
      <c r="G244" s="114"/>
    </row>
    <row r="245" spans="1:7" s="115" customFormat="1" ht="26.25" hidden="1" customHeight="1" outlineLevel="1">
      <c r="A245" s="279"/>
      <c r="B245" s="1881" t="s">
        <v>736</v>
      </c>
      <c r="C245" s="1881"/>
      <c r="D245" s="1881"/>
      <c r="E245" s="1881"/>
      <c r="F245" s="1881"/>
      <c r="G245" s="114"/>
    </row>
    <row r="246" spans="1:7" s="115" customFormat="1" hidden="1" outlineLevel="1">
      <c r="A246" s="279"/>
      <c r="B246" s="1881" t="s">
        <v>735</v>
      </c>
      <c r="C246" s="1881"/>
      <c r="D246" s="1881"/>
      <c r="E246" s="1881"/>
      <c r="F246" s="1881"/>
      <c r="G246" s="114"/>
    </row>
    <row r="247" spans="1:7" s="115" customFormat="1" hidden="1" outlineLevel="1">
      <c r="A247" s="279"/>
      <c r="B247" s="1881" t="s">
        <v>838</v>
      </c>
      <c r="C247" s="1881"/>
      <c r="D247" s="1881"/>
      <c r="E247" s="1881"/>
      <c r="F247" s="1881"/>
      <c r="G247" s="114"/>
    </row>
    <row r="248" spans="1:7" s="115" customFormat="1" hidden="1" outlineLevel="1">
      <c r="A248" s="279"/>
      <c r="B248" s="1881" t="s">
        <v>839</v>
      </c>
      <c r="C248" s="1881"/>
      <c r="D248" s="1881"/>
      <c r="E248" s="1881"/>
      <c r="F248" s="1881"/>
      <c r="G248" s="114"/>
    </row>
    <row r="249" spans="1:7" s="115" customFormat="1" hidden="1" outlineLevel="1">
      <c r="A249" s="279"/>
      <c r="B249" s="1881" t="s">
        <v>840</v>
      </c>
      <c r="C249" s="1881"/>
      <c r="D249" s="1881"/>
      <c r="E249" s="1881"/>
      <c r="F249" s="1881"/>
      <c r="G249" s="114"/>
    </row>
    <row r="250" spans="1:7" s="115" customFormat="1" hidden="1" outlineLevel="1">
      <c r="A250" s="279"/>
      <c r="B250" s="1881" t="s">
        <v>841</v>
      </c>
      <c r="C250" s="1881"/>
      <c r="D250" s="1881"/>
      <c r="E250" s="1881"/>
      <c r="F250" s="1881"/>
      <c r="G250" s="114"/>
    </row>
    <row r="251" spans="1:7" s="115" customFormat="1" ht="28.5" hidden="1" customHeight="1" outlineLevel="1">
      <c r="A251" s="279"/>
      <c r="B251" s="1881" t="s">
        <v>842</v>
      </c>
      <c r="C251" s="1881"/>
      <c r="D251" s="1881"/>
      <c r="E251" s="1881"/>
      <c r="F251" s="1881"/>
      <c r="G251" s="114"/>
    </row>
    <row r="252" spans="1:7" s="113" customFormat="1" ht="78" hidden="1" customHeight="1" outlineLevel="1">
      <c r="A252" s="1881" t="s">
        <v>572</v>
      </c>
      <c r="B252" s="1881"/>
      <c r="C252" s="1881"/>
      <c r="D252" s="1881"/>
      <c r="E252" s="1881"/>
      <c r="F252" s="1881"/>
      <c r="G252" s="112"/>
    </row>
    <row r="253" spans="1:7" s="126" customFormat="1" collapsed="1">
      <c r="A253" s="292"/>
      <c r="B253" s="122"/>
      <c r="C253" s="123"/>
      <c r="D253" s="124"/>
      <c r="E253" s="125"/>
      <c r="F253" s="146"/>
    </row>
    <row r="254" spans="1:7" s="126" customFormat="1">
      <c r="A254" s="292"/>
      <c r="B254" s="170" t="s">
        <v>528</v>
      </c>
      <c r="C254" s="171"/>
      <c r="D254" s="172"/>
      <c r="E254" s="173"/>
      <c r="F254" s="427"/>
    </row>
    <row r="255" spans="1:7" s="126" customFormat="1" ht="39.75" customHeight="1">
      <c r="A255" s="292" t="s">
        <v>401</v>
      </c>
      <c r="B255" s="1889" t="s">
        <v>529</v>
      </c>
      <c r="C255" s="1889"/>
      <c r="D255" s="1889"/>
      <c r="E255" s="1889"/>
      <c r="F255" s="1889"/>
    </row>
    <row r="256" spans="1:7" s="126" customFormat="1" ht="14.25" customHeight="1">
      <c r="A256" s="292" t="s">
        <v>401</v>
      </c>
      <c r="B256" s="1889" t="s">
        <v>532</v>
      </c>
      <c r="C256" s="1889"/>
      <c r="D256" s="1889"/>
      <c r="E256" s="1889"/>
      <c r="F256" s="1889"/>
    </row>
    <row r="257" spans="1:10" s="126" customFormat="1">
      <c r="A257" s="292"/>
      <c r="B257" s="122"/>
      <c r="C257" s="123"/>
      <c r="D257" s="124"/>
      <c r="E257" s="430"/>
      <c r="F257" s="481"/>
    </row>
    <row r="258" spans="1:10" s="126" customFormat="1" ht="27" customHeight="1">
      <c r="A258" s="418" t="s">
        <v>331</v>
      </c>
      <c r="B258" s="429" t="s">
        <v>530</v>
      </c>
      <c r="C258" s="419"/>
      <c r="D258" s="420"/>
      <c r="E258" s="129"/>
      <c r="F258" s="484"/>
    </row>
    <row r="259" spans="1:10" s="126" customFormat="1">
      <c r="A259" s="400"/>
      <c r="B259" s="401" t="s">
        <v>518</v>
      </c>
      <c r="C259" s="402" t="s">
        <v>263</v>
      </c>
      <c r="D259" s="403">
        <v>3</v>
      </c>
      <c r="E259" s="1743"/>
      <c r="F259" s="528">
        <f>D259*E259</f>
        <v>0</v>
      </c>
    </row>
    <row r="260" spans="1:10" ht="66" customHeight="1">
      <c r="A260" s="418" t="s">
        <v>332</v>
      </c>
      <c r="B260" s="429" t="s">
        <v>531</v>
      </c>
      <c r="C260" s="419"/>
      <c r="D260" s="420"/>
      <c r="E260" s="1745"/>
      <c r="F260" s="529"/>
      <c r="G260" s="126"/>
      <c r="I260" s="1890"/>
      <c r="J260" s="1890"/>
    </row>
    <row r="261" spans="1:10">
      <c r="A261" s="400" t="s">
        <v>401</v>
      </c>
      <c r="B261" s="430" t="s">
        <v>1021</v>
      </c>
      <c r="C261" s="402" t="s">
        <v>263</v>
      </c>
      <c r="D261" s="403">
        <v>7.7</v>
      </c>
      <c r="E261" s="1743"/>
      <c r="F261" s="529">
        <f>D261*E261</f>
        <v>0</v>
      </c>
      <c r="G261" s="126"/>
      <c r="I261" s="123"/>
      <c r="J261" s="123"/>
    </row>
    <row r="262" spans="1:10">
      <c r="A262" s="400" t="s">
        <v>401</v>
      </c>
      <c r="B262" s="430" t="s">
        <v>1022</v>
      </c>
      <c r="C262" s="402" t="s">
        <v>263</v>
      </c>
      <c r="D262" s="403">
        <v>4.4000000000000004</v>
      </c>
      <c r="E262" s="1743"/>
      <c r="F262" s="529">
        <f>D262*E262</f>
        <v>0</v>
      </c>
      <c r="G262" s="126"/>
      <c r="I262" s="123"/>
      <c r="J262" s="123"/>
    </row>
    <row r="263" spans="1:10">
      <c r="A263" s="404" t="s">
        <v>401</v>
      </c>
      <c r="B263" s="422" t="s">
        <v>1023</v>
      </c>
      <c r="C263" s="417" t="s">
        <v>263</v>
      </c>
      <c r="D263" s="408">
        <v>57.5</v>
      </c>
      <c r="E263" s="1744"/>
      <c r="F263" s="528">
        <f>D263*E263</f>
        <v>0</v>
      </c>
      <c r="G263" s="126"/>
      <c r="I263" s="123"/>
      <c r="J263" s="123"/>
    </row>
    <row r="264" spans="1:10" s="126" customFormat="1" ht="39.75" customHeight="1">
      <c r="A264" s="400" t="s">
        <v>333</v>
      </c>
      <c r="B264" s="401" t="s">
        <v>533</v>
      </c>
      <c r="C264" s="402"/>
      <c r="D264" s="403"/>
      <c r="E264" s="1743"/>
      <c r="F264" s="529"/>
    </row>
    <row r="265" spans="1:10" s="126" customFormat="1">
      <c r="A265" s="400"/>
      <c r="B265" s="401" t="s">
        <v>518</v>
      </c>
      <c r="C265" s="402" t="s">
        <v>263</v>
      </c>
      <c r="D265" s="403">
        <v>30</v>
      </c>
      <c r="E265" s="1743"/>
      <c r="F265" s="529">
        <f>D265*E265</f>
        <v>0</v>
      </c>
    </row>
    <row r="266" spans="1:10" ht="51.75" customHeight="1">
      <c r="A266" s="392" t="s">
        <v>334</v>
      </c>
      <c r="B266" s="429" t="s">
        <v>534</v>
      </c>
      <c r="C266" s="394"/>
      <c r="D266" s="395"/>
      <c r="E266" s="514"/>
      <c r="F266" s="513"/>
    </row>
    <row r="267" spans="1:10" s="126" customFormat="1">
      <c r="A267" s="404"/>
      <c r="B267" s="405" t="s">
        <v>518</v>
      </c>
      <c r="C267" s="417" t="s">
        <v>263</v>
      </c>
      <c r="D267" s="399">
        <v>7</v>
      </c>
      <c r="E267" s="1744"/>
      <c r="F267" s="528">
        <f>D267*E267</f>
        <v>0</v>
      </c>
    </row>
    <row r="268" spans="1:10" ht="52.5" customHeight="1">
      <c r="A268" s="412" t="s">
        <v>335</v>
      </c>
      <c r="B268" s="431" t="s">
        <v>535</v>
      </c>
      <c r="C268" s="432" t="s">
        <v>263</v>
      </c>
      <c r="D268" s="433">
        <v>2</v>
      </c>
      <c r="E268" s="1747"/>
      <c r="F268" s="509">
        <f>D268*E268</f>
        <v>0</v>
      </c>
    </row>
    <row r="269" spans="1:10" ht="51">
      <c r="A269" s="392" t="s">
        <v>336</v>
      </c>
      <c r="B269" s="434" t="s">
        <v>536</v>
      </c>
      <c r="C269" s="394"/>
      <c r="D269" s="395"/>
      <c r="E269" s="514"/>
      <c r="F269" s="508"/>
    </row>
    <row r="270" spans="1:10">
      <c r="A270" s="435"/>
      <c r="B270" s="430" t="s">
        <v>520</v>
      </c>
      <c r="C270" s="436"/>
      <c r="D270" s="437"/>
      <c r="E270" s="860"/>
      <c r="F270" s="943"/>
    </row>
    <row r="271" spans="1:10">
      <c r="A271" s="406"/>
      <c r="B271" s="438" t="s">
        <v>521</v>
      </c>
      <c r="C271" s="409"/>
      <c r="D271" s="410"/>
      <c r="E271" s="515"/>
      <c r="F271" s="508"/>
    </row>
    <row r="272" spans="1:10">
      <c r="A272" s="406"/>
      <c r="B272" s="438" t="s">
        <v>522</v>
      </c>
      <c r="C272" s="409"/>
      <c r="D272" s="410"/>
      <c r="E272" s="515"/>
      <c r="F272" s="508"/>
    </row>
    <row r="273" spans="1:9">
      <c r="A273" s="406"/>
      <c r="B273" s="438" t="s">
        <v>523</v>
      </c>
      <c r="C273" s="409"/>
      <c r="D273" s="410"/>
      <c r="E273" s="515"/>
      <c r="F273" s="508"/>
    </row>
    <row r="274" spans="1:9">
      <c r="A274" s="406"/>
      <c r="B274" s="438" t="s">
        <v>524</v>
      </c>
      <c r="C274" s="409"/>
      <c r="D274" s="410"/>
      <c r="E274" s="515"/>
      <c r="F274" s="508"/>
    </row>
    <row r="275" spans="1:9">
      <c r="A275" s="396"/>
      <c r="B275" s="401" t="s">
        <v>518</v>
      </c>
      <c r="C275" s="398" t="s">
        <v>263</v>
      </c>
      <c r="D275" s="399">
        <v>14</v>
      </c>
      <c r="E275" s="516"/>
      <c r="F275" s="509">
        <f t="shared" ref="F275:F280" si="0">D275*E275</f>
        <v>0</v>
      </c>
    </row>
    <row r="276" spans="1:9" ht="51">
      <c r="A276" s="412" t="s">
        <v>260</v>
      </c>
      <c r="B276" s="431" t="s">
        <v>537</v>
      </c>
      <c r="C276" s="432" t="s">
        <v>263</v>
      </c>
      <c r="D276" s="433">
        <v>4</v>
      </c>
      <c r="E276" s="1747"/>
      <c r="F276" s="509">
        <f t="shared" si="0"/>
        <v>0</v>
      </c>
    </row>
    <row r="277" spans="1:9" ht="66" customHeight="1">
      <c r="A277" s="412" t="s">
        <v>261</v>
      </c>
      <c r="B277" s="439" t="s">
        <v>525</v>
      </c>
      <c r="C277" s="432" t="s">
        <v>848</v>
      </c>
      <c r="D277" s="433">
        <v>362.5</v>
      </c>
      <c r="E277" s="1747"/>
      <c r="F277" s="509">
        <f t="shared" si="0"/>
        <v>0</v>
      </c>
    </row>
    <row r="278" spans="1:9" ht="51">
      <c r="A278" s="412" t="s">
        <v>440</v>
      </c>
      <c r="B278" s="431" t="s">
        <v>538</v>
      </c>
      <c r="C278" s="432" t="s">
        <v>263</v>
      </c>
      <c r="D278" s="433">
        <v>10.5</v>
      </c>
      <c r="E278" s="1747"/>
      <c r="F278" s="509">
        <f t="shared" si="0"/>
        <v>0</v>
      </c>
    </row>
    <row r="279" spans="1:9" ht="51">
      <c r="A279" s="412" t="s">
        <v>441</v>
      </c>
      <c r="B279" s="431" t="s">
        <v>539</v>
      </c>
      <c r="C279" s="432" t="s">
        <v>263</v>
      </c>
      <c r="D279" s="433">
        <v>11.5</v>
      </c>
      <c r="E279" s="1747"/>
      <c r="F279" s="509">
        <f t="shared" si="0"/>
        <v>0</v>
      </c>
    </row>
    <row r="280" spans="1:9" ht="66.75" customHeight="1">
      <c r="A280" s="412" t="s">
        <v>442</v>
      </c>
      <c r="B280" s="434" t="s">
        <v>519</v>
      </c>
      <c r="C280" s="394" t="s">
        <v>848</v>
      </c>
      <c r="D280" s="395">
        <v>346.3</v>
      </c>
      <c r="E280" s="514"/>
      <c r="F280" s="508">
        <f t="shared" si="0"/>
        <v>0</v>
      </c>
    </row>
    <row r="281" spans="1:9" ht="25.5">
      <c r="A281" s="392" t="s">
        <v>506</v>
      </c>
      <c r="B281" s="434" t="s">
        <v>540</v>
      </c>
      <c r="C281" s="394"/>
      <c r="D281" s="395"/>
      <c r="E281" s="514"/>
      <c r="F281" s="513"/>
    </row>
    <row r="282" spans="1:9" s="126" customFormat="1">
      <c r="A282" s="404"/>
      <c r="B282" s="405" t="s">
        <v>518</v>
      </c>
      <c r="C282" s="417" t="s">
        <v>263</v>
      </c>
      <c r="D282" s="399">
        <v>73</v>
      </c>
      <c r="E282" s="1744"/>
      <c r="F282" s="528">
        <f>D282*E282</f>
        <v>0</v>
      </c>
    </row>
    <row r="283" spans="1:9">
      <c r="A283" s="400"/>
      <c r="B283" s="401"/>
      <c r="C283" s="402"/>
      <c r="D283" s="403"/>
      <c r="E283" s="1743"/>
      <c r="F283" s="529"/>
    </row>
    <row r="284" spans="1:9" ht="25.5" customHeight="1">
      <c r="A284" s="400"/>
      <c r="B284" s="413" t="s">
        <v>592</v>
      </c>
      <c r="C284" s="402"/>
      <c r="D284" s="403"/>
      <c r="E284" s="1743"/>
      <c r="F284" s="529">
        <f>SUM(F259:F282)</f>
        <v>0</v>
      </c>
    </row>
    <row r="285" spans="1:9">
      <c r="A285" s="1885"/>
      <c r="B285" s="1886"/>
      <c r="C285" s="1887"/>
      <c r="D285" s="1888"/>
      <c r="E285" s="1891"/>
      <c r="F285" s="1892"/>
    </row>
    <row r="286" spans="1:9">
      <c r="A286" s="1885"/>
      <c r="B286" s="1886"/>
      <c r="C286" s="1887"/>
      <c r="D286" s="1888"/>
      <c r="E286" s="1891"/>
      <c r="F286" s="1892"/>
      <c r="I286" s="126"/>
    </row>
    <row r="287" spans="1:9">
      <c r="A287" s="278" t="s">
        <v>334</v>
      </c>
      <c r="B287" s="121" t="s">
        <v>10</v>
      </c>
      <c r="C287" s="118"/>
      <c r="D287" s="119"/>
      <c r="E287" s="120"/>
      <c r="F287" s="120"/>
    </row>
    <row r="288" spans="1:9" s="113" customFormat="1" ht="12.75" hidden="1" customHeight="1" outlineLevel="1">
      <c r="A288" s="274"/>
      <c r="B288" s="1882"/>
      <c r="C288" s="1882"/>
      <c r="D288" s="1882"/>
      <c r="E288" s="1882"/>
      <c r="F288" s="1882"/>
      <c r="G288" s="112"/>
    </row>
    <row r="289" spans="1:7" s="113" customFormat="1" ht="12.75" hidden="1" customHeight="1" outlineLevel="1">
      <c r="A289" s="274"/>
      <c r="B289" s="1882" t="s">
        <v>550</v>
      </c>
      <c r="C289" s="1882"/>
      <c r="D289" s="1882"/>
      <c r="E289" s="1882"/>
      <c r="F289" s="1882"/>
      <c r="G289" s="112"/>
    </row>
    <row r="290" spans="1:7" s="113" customFormat="1" ht="12.75" hidden="1" customHeight="1" outlineLevel="1">
      <c r="A290" s="274"/>
      <c r="B290" s="1882"/>
      <c r="C290" s="1882"/>
      <c r="D290" s="1882"/>
      <c r="E290" s="1882"/>
      <c r="F290" s="1882"/>
      <c r="G290" s="112"/>
    </row>
    <row r="291" spans="1:7" s="113" customFormat="1" ht="12.75" hidden="1" customHeight="1" outlineLevel="1">
      <c r="A291" s="274"/>
      <c r="B291" s="1882" t="s">
        <v>733</v>
      </c>
      <c r="C291" s="1882"/>
      <c r="D291" s="1882"/>
      <c r="E291" s="1882"/>
      <c r="F291" s="1882"/>
      <c r="G291" s="112"/>
    </row>
    <row r="292" spans="1:7" s="113" customFormat="1" ht="77.25" hidden="1" customHeight="1" outlineLevel="1">
      <c r="A292" s="1881" t="s">
        <v>551</v>
      </c>
      <c r="B292" s="1881"/>
      <c r="C292" s="1881"/>
      <c r="D292" s="1881"/>
      <c r="E292" s="1881"/>
      <c r="F292" s="1881"/>
      <c r="G292" s="112"/>
    </row>
    <row r="293" spans="1:7" s="113" customFormat="1" ht="26.25" hidden="1" customHeight="1" outlineLevel="1">
      <c r="A293" s="1881" t="s">
        <v>552</v>
      </c>
      <c r="B293" s="1881"/>
      <c r="C293" s="1881"/>
      <c r="D293" s="1881"/>
      <c r="E293" s="1881"/>
      <c r="F293" s="1881"/>
      <c r="G293" s="112"/>
    </row>
    <row r="294" spans="1:7" s="113" customFormat="1" ht="37.5" hidden="1" customHeight="1" outlineLevel="1">
      <c r="A294" s="1881" t="s">
        <v>553</v>
      </c>
      <c r="B294" s="1881"/>
      <c r="C294" s="1881"/>
      <c r="D294" s="1881"/>
      <c r="E294" s="1881"/>
      <c r="F294" s="1881"/>
      <c r="G294" s="112"/>
    </row>
    <row r="295" spans="1:7" s="113" customFormat="1" ht="25.5" hidden="1" customHeight="1" outlineLevel="1">
      <c r="A295" s="1881" t="s">
        <v>554</v>
      </c>
      <c r="B295" s="1881"/>
      <c r="C295" s="1881"/>
      <c r="D295" s="1881"/>
      <c r="E295" s="1881"/>
      <c r="F295" s="1881"/>
      <c r="G295" s="112"/>
    </row>
    <row r="296" spans="1:7" s="113" customFormat="1" ht="12.75" hidden="1" customHeight="1" outlineLevel="1">
      <c r="A296" s="1881" t="s">
        <v>555</v>
      </c>
      <c r="B296" s="1881"/>
      <c r="C296" s="1881"/>
      <c r="D296" s="1881"/>
      <c r="E296" s="1881"/>
      <c r="F296" s="1881"/>
      <c r="G296" s="112"/>
    </row>
    <row r="297" spans="1:7" s="113" customFormat="1" ht="12.75" hidden="1" customHeight="1" outlineLevel="1">
      <c r="A297" s="1881" t="s">
        <v>556</v>
      </c>
      <c r="B297" s="1881"/>
      <c r="C297" s="1881"/>
      <c r="D297" s="1881"/>
      <c r="E297" s="1881"/>
      <c r="F297" s="1881"/>
      <c r="G297" s="112"/>
    </row>
    <row r="298" spans="1:7" s="113" customFormat="1" ht="12.75" hidden="1" customHeight="1" outlineLevel="1">
      <c r="A298" s="1881" t="s">
        <v>557</v>
      </c>
      <c r="B298" s="1881"/>
      <c r="C298" s="1881"/>
      <c r="D298" s="1881"/>
      <c r="E298" s="1881"/>
      <c r="F298" s="1881"/>
      <c r="G298" s="112"/>
    </row>
    <row r="299" spans="1:7" s="113" customFormat="1" ht="12.75" hidden="1" customHeight="1" outlineLevel="1">
      <c r="A299" s="274"/>
      <c r="B299" s="1882" t="s">
        <v>558</v>
      </c>
      <c r="C299" s="1882"/>
      <c r="D299" s="1882"/>
      <c r="E299" s="1882"/>
      <c r="F299" s="1882"/>
      <c r="G299" s="112"/>
    </row>
    <row r="300" spans="1:7" s="113" customFormat="1" ht="65.25" hidden="1" customHeight="1" outlineLevel="1">
      <c r="A300" s="1881" t="s">
        <v>559</v>
      </c>
      <c r="B300" s="1881"/>
      <c r="C300" s="1881"/>
      <c r="D300" s="1881"/>
      <c r="E300" s="1881"/>
      <c r="F300" s="1881"/>
      <c r="G300" s="112"/>
    </row>
    <row r="301" spans="1:7" s="113" customFormat="1" ht="39.75" hidden="1" customHeight="1" outlineLevel="1">
      <c r="A301" s="1881" t="s">
        <v>561</v>
      </c>
      <c r="B301" s="1881"/>
      <c r="C301" s="1881"/>
      <c r="D301" s="1881"/>
      <c r="E301" s="1881"/>
      <c r="F301" s="1881"/>
      <c r="G301" s="112"/>
    </row>
    <row r="302" spans="1:7" s="113" customFormat="1" ht="27" hidden="1" customHeight="1" outlineLevel="1">
      <c r="A302" s="1881" t="s">
        <v>40</v>
      </c>
      <c r="B302" s="1881"/>
      <c r="C302" s="1881"/>
      <c r="D302" s="1881"/>
      <c r="E302" s="1881"/>
      <c r="F302" s="1881"/>
      <c r="G302" s="112"/>
    </row>
    <row r="303" spans="1:7" s="113" customFormat="1" ht="26.25" hidden="1" customHeight="1" outlineLevel="1">
      <c r="A303" s="1881" t="s">
        <v>41</v>
      </c>
      <c r="B303" s="1881"/>
      <c r="C303" s="1881"/>
      <c r="D303" s="1881"/>
      <c r="E303" s="1881"/>
      <c r="F303" s="1881"/>
      <c r="G303" s="112"/>
    </row>
    <row r="304" spans="1:7" s="113" customFormat="1" ht="12.75" hidden="1" customHeight="1" outlineLevel="1">
      <c r="A304" s="1881" t="s">
        <v>42</v>
      </c>
      <c r="B304" s="1881"/>
      <c r="C304" s="1881"/>
      <c r="D304" s="1881"/>
      <c r="E304" s="1881"/>
      <c r="F304" s="1881"/>
      <c r="G304" s="112"/>
    </row>
    <row r="305" spans="1:7" s="113" customFormat="1" ht="52.5" hidden="1" customHeight="1" outlineLevel="1">
      <c r="A305" s="1881" t="s">
        <v>43</v>
      </c>
      <c r="B305" s="1881"/>
      <c r="C305" s="1881"/>
      <c r="D305" s="1881"/>
      <c r="E305" s="1881"/>
      <c r="F305" s="1881"/>
      <c r="G305" s="112"/>
    </row>
    <row r="306" spans="1:7" s="113" customFormat="1" ht="12.75" hidden="1" customHeight="1" outlineLevel="1">
      <c r="A306" s="1881" t="s">
        <v>44</v>
      </c>
      <c r="B306" s="1881"/>
      <c r="C306" s="1881"/>
      <c r="D306" s="1881"/>
      <c r="E306" s="1881"/>
      <c r="F306" s="1881"/>
      <c r="G306" s="112"/>
    </row>
    <row r="307" spans="1:7" s="113" customFormat="1" ht="39" hidden="1" customHeight="1" outlineLevel="1">
      <c r="A307" s="1881" t="s">
        <v>45</v>
      </c>
      <c r="B307" s="1881"/>
      <c r="C307" s="1881"/>
      <c r="D307" s="1881"/>
      <c r="E307" s="1881"/>
      <c r="F307" s="1881"/>
      <c r="G307" s="112"/>
    </row>
    <row r="308" spans="1:7" s="113" customFormat="1" ht="12.75" hidden="1" customHeight="1" outlineLevel="1">
      <c r="A308" s="1881" t="s">
        <v>46</v>
      </c>
      <c r="B308" s="1881"/>
      <c r="C308" s="1881"/>
      <c r="D308" s="1881"/>
      <c r="E308" s="1881"/>
      <c r="F308" s="1881"/>
      <c r="G308" s="112"/>
    </row>
    <row r="309" spans="1:7" s="115" customFormat="1" hidden="1" outlineLevel="1">
      <c r="A309" s="279"/>
      <c r="B309" s="1881" t="s">
        <v>47</v>
      </c>
      <c r="C309" s="1881"/>
      <c r="D309" s="1881"/>
      <c r="E309" s="1881"/>
      <c r="F309" s="1881"/>
      <c r="G309" s="114"/>
    </row>
    <row r="310" spans="1:7" s="115" customFormat="1" hidden="1" outlineLevel="1">
      <c r="A310" s="279"/>
      <c r="B310" s="1881" t="s">
        <v>48</v>
      </c>
      <c r="C310" s="1881"/>
      <c r="D310" s="1881"/>
      <c r="E310" s="1881"/>
      <c r="F310" s="1881"/>
      <c r="G310" s="114"/>
    </row>
    <row r="311" spans="1:7" s="115" customFormat="1" hidden="1" outlineLevel="1">
      <c r="A311" s="279"/>
      <c r="B311" s="1881" t="s">
        <v>49</v>
      </c>
      <c r="C311" s="1881"/>
      <c r="D311" s="1881"/>
      <c r="E311" s="1881"/>
      <c r="F311" s="1881"/>
      <c r="G311" s="114"/>
    </row>
    <row r="312" spans="1:7" s="115" customFormat="1" hidden="1" outlineLevel="1">
      <c r="A312" s="279"/>
      <c r="B312" s="1881" t="s">
        <v>175</v>
      </c>
      <c r="C312" s="1881"/>
      <c r="D312" s="1881"/>
      <c r="E312" s="1881"/>
      <c r="F312" s="1881"/>
      <c r="G312" s="114"/>
    </row>
    <row r="313" spans="1:7" s="115" customFormat="1" hidden="1" outlineLevel="1">
      <c r="A313" s="279"/>
      <c r="B313" s="1881" t="s">
        <v>577</v>
      </c>
      <c r="C313" s="1881"/>
      <c r="D313" s="1881"/>
      <c r="E313" s="1881"/>
      <c r="F313" s="1881"/>
      <c r="G313" s="114"/>
    </row>
    <row r="314" spans="1:7" s="115" customFormat="1" hidden="1" outlineLevel="1">
      <c r="A314" s="279"/>
      <c r="B314" s="1881" t="s">
        <v>176</v>
      </c>
      <c r="C314" s="1881"/>
      <c r="D314" s="1881"/>
      <c r="E314" s="1881"/>
      <c r="F314" s="1881"/>
      <c r="G314" s="114"/>
    </row>
    <row r="315" spans="1:7" s="115" customFormat="1" hidden="1" outlineLevel="1">
      <c r="A315" s="279"/>
      <c r="B315" s="1881" t="s">
        <v>177</v>
      </c>
      <c r="C315" s="1881"/>
      <c r="D315" s="1881"/>
      <c r="E315" s="1881"/>
      <c r="F315" s="1881"/>
      <c r="G315" s="114"/>
    </row>
    <row r="316" spans="1:7" s="115" customFormat="1" hidden="1" outlineLevel="1">
      <c r="A316" s="279"/>
      <c r="B316" s="1881" t="s">
        <v>399</v>
      </c>
      <c r="C316" s="1881"/>
      <c r="D316" s="1881"/>
      <c r="E316" s="1881"/>
      <c r="F316" s="1881"/>
      <c r="G316" s="114"/>
    </row>
    <row r="317" spans="1:7" s="115" customFormat="1" hidden="1" outlineLevel="1">
      <c r="A317" s="279"/>
      <c r="B317" s="1881" t="s">
        <v>400</v>
      </c>
      <c r="C317" s="1881"/>
      <c r="D317" s="1881"/>
      <c r="E317" s="1881"/>
      <c r="F317" s="1881"/>
      <c r="G317" s="114"/>
    </row>
    <row r="318" spans="1:7" s="115" customFormat="1" hidden="1" outlineLevel="1">
      <c r="A318" s="279"/>
      <c r="B318" s="1881" t="s">
        <v>178</v>
      </c>
      <c r="C318" s="1881"/>
      <c r="D318" s="1881"/>
      <c r="E318" s="1881"/>
      <c r="F318" s="1881"/>
      <c r="G318" s="114"/>
    </row>
    <row r="319" spans="1:7" s="113" customFormat="1" ht="12.75" hidden="1" customHeight="1" outlineLevel="1">
      <c r="A319" s="1881" t="s">
        <v>75</v>
      </c>
      <c r="B319" s="1881"/>
      <c r="C319" s="1881"/>
      <c r="D319" s="1881"/>
      <c r="E319" s="1881"/>
      <c r="F319" s="1881"/>
      <c r="G319" s="112"/>
    </row>
    <row r="320" spans="1:7" s="113" customFormat="1" ht="12.75" hidden="1" customHeight="1" outlineLevel="1">
      <c r="A320" s="1881" t="s">
        <v>76</v>
      </c>
      <c r="B320" s="1881"/>
      <c r="C320" s="1881"/>
      <c r="D320" s="1881"/>
      <c r="E320" s="1881"/>
      <c r="F320" s="1881"/>
      <c r="G320" s="112"/>
    </row>
    <row r="321" spans="1:9" s="115" customFormat="1" hidden="1" outlineLevel="1">
      <c r="A321" s="279"/>
      <c r="B321" s="1881" t="s">
        <v>77</v>
      </c>
      <c r="C321" s="1881"/>
      <c r="D321" s="1881"/>
      <c r="E321" s="1881"/>
      <c r="F321" s="1881"/>
      <c r="G321" s="114"/>
    </row>
    <row r="322" spans="1:9" s="115" customFormat="1" hidden="1" outlineLevel="1">
      <c r="A322" s="279"/>
      <c r="B322" s="1881" t="s">
        <v>78</v>
      </c>
      <c r="C322" s="1881"/>
      <c r="D322" s="1881"/>
      <c r="E322" s="1881"/>
      <c r="F322" s="1881"/>
      <c r="G322" s="114"/>
    </row>
    <row r="323" spans="1:9" s="115" customFormat="1" hidden="1" outlineLevel="1">
      <c r="A323" s="279"/>
      <c r="B323" s="1881" t="s">
        <v>79</v>
      </c>
      <c r="C323" s="1881"/>
      <c r="D323" s="1881"/>
      <c r="E323" s="1881"/>
      <c r="F323" s="1881"/>
      <c r="G323" s="114"/>
    </row>
    <row r="324" spans="1:9" s="115" customFormat="1" hidden="1" outlineLevel="1">
      <c r="A324" s="279"/>
      <c r="B324" s="1881" t="s">
        <v>80</v>
      </c>
      <c r="C324" s="1881"/>
      <c r="D324" s="1881"/>
      <c r="E324" s="1881"/>
      <c r="F324" s="1881"/>
      <c r="G324" s="114"/>
    </row>
    <row r="325" spans="1:9" s="115" customFormat="1" ht="26.25" hidden="1" customHeight="1" outlineLevel="1">
      <c r="A325" s="279"/>
      <c r="B325" s="1881" t="s">
        <v>81</v>
      </c>
      <c r="C325" s="1881"/>
      <c r="D325" s="1881"/>
      <c r="E325" s="1881"/>
      <c r="F325" s="1881"/>
      <c r="G325" s="114"/>
    </row>
    <row r="326" spans="1:9" s="115" customFormat="1" hidden="1" outlineLevel="1">
      <c r="A326" s="279"/>
      <c r="B326" s="1881" t="s">
        <v>82</v>
      </c>
      <c r="C326" s="1881"/>
      <c r="D326" s="1881"/>
      <c r="E326" s="1881"/>
      <c r="F326" s="1881"/>
      <c r="G326" s="114"/>
    </row>
    <row r="327" spans="1:9" s="115" customFormat="1" hidden="1" outlineLevel="1">
      <c r="A327" s="279"/>
      <c r="B327" s="1881" t="s">
        <v>83</v>
      </c>
      <c r="C327" s="1881"/>
      <c r="D327" s="1881"/>
      <c r="E327" s="1881"/>
      <c r="F327" s="1881"/>
      <c r="G327" s="114"/>
    </row>
    <row r="328" spans="1:9" s="115" customFormat="1" hidden="1" outlineLevel="1">
      <c r="A328" s="279"/>
      <c r="B328" s="1881" t="s">
        <v>84</v>
      </c>
      <c r="C328" s="1881"/>
      <c r="D328" s="1881"/>
      <c r="E328" s="1881"/>
      <c r="F328" s="1881"/>
      <c r="G328" s="114"/>
    </row>
    <row r="329" spans="1:9" s="137" customFormat="1" collapsed="1">
      <c r="A329" s="440"/>
      <c r="B329" s="441"/>
      <c r="C329" s="442"/>
      <c r="D329" s="443"/>
      <c r="E329" s="51"/>
      <c r="F329" s="443"/>
    </row>
    <row r="330" spans="1:9" ht="51">
      <c r="A330" s="392" t="s">
        <v>331</v>
      </c>
      <c r="B330" s="415" t="s">
        <v>368</v>
      </c>
      <c r="C330" s="394"/>
      <c r="D330" s="395"/>
      <c r="E330" s="127"/>
      <c r="F330" s="434"/>
    </row>
    <row r="331" spans="1:9">
      <c r="A331" s="396"/>
      <c r="B331" s="444" t="s">
        <v>367</v>
      </c>
      <c r="C331" s="398" t="s">
        <v>848</v>
      </c>
      <c r="D331" s="408">
        <v>235</v>
      </c>
      <c r="E331" s="516"/>
      <c r="F331" s="528">
        <f>D331*E331</f>
        <v>0</v>
      </c>
      <c r="I331" s="148"/>
    </row>
    <row r="332" spans="1:9" s="126" customFormat="1" ht="51">
      <c r="A332" s="400" t="s">
        <v>332</v>
      </c>
      <c r="B332" s="401" t="s">
        <v>369</v>
      </c>
      <c r="C332" s="402"/>
      <c r="D332" s="403"/>
      <c r="E332" s="1743"/>
      <c r="F332" s="529"/>
    </row>
    <row r="333" spans="1:9" s="126" customFormat="1" ht="25.5">
      <c r="A333" s="400"/>
      <c r="B333" s="444" t="s">
        <v>549</v>
      </c>
      <c r="C333" s="398" t="s">
        <v>848</v>
      </c>
      <c r="D333" s="408">
        <v>150</v>
      </c>
      <c r="E333" s="516"/>
      <c r="F333" s="529">
        <f>D333*E333</f>
        <v>0</v>
      </c>
    </row>
    <row r="334" spans="1:9" s="126" customFormat="1" ht="63.75">
      <c r="A334" s="418" t="s">
        <v>333</v>
      </c>
      <c r="B334" s="415" t="s">
        <v>13</v>
      </c>
      <c r="C334" s="419"/>
      <c r="D334" s="420"/>
      <c r="E334" s="1745"/>
      <c r="F334" s="1746"/>
    </row>
    <row r="335" spans="1:9" s="126" customFormat="1">
      <c r="A335" s="404"/>
      <c r="B335" s="405" t="s">
        <v>367</v>
      </c>
      <c r="C335" s="417" t="s">
        <v>848</v>
      </c>
      <c r="D335" s="408">
        <v>150</v>
      </c>
      <c r="E335" s="1744"/>
      <c r="F335" s="528">
        <f>D335*E335</f>
        <v>0</v>
      </c>
    </row>
    <row r="336" spans="1:9" s="11" customFormat="1">
      <c r="A336" s="445"/>
      <c r="B336" s="430"/>
      <c r="C336" s="402"/>
      <c r="D336" s="403"/>
      <c r="E336" s="1743"/>
      <c r="F336" s="529"/>
    </row>
    <row r="337" spans="1:9" s="11" customFormat="1" ht="12.75" customHeight="1">
      <c r="A337" s="445"/>
      <c r="B337" s="446" t="s">
        <v>11</v>
      </c>
      <c r="C337" s="402"/>
      <c r="D337" s="403"/>
      <c r="E337" s="1743"/>
      <c r="F337" s="529">
        <f>SUM(F330:F335)</f>
        <v>0</v>
      </c>
    </row>
    <row r="338" spans="1:9" s="1" customFormat="1">
      <c r="A338" s="447"/>
      <c r="B338" s="438"/>
      <c r="C338" s="409"/>
      <c r="D338" s="448"/>
      <c r="E338" s="144"/>
      <c r="F338" s="448"/>
    </row>
    <row r="339" spans="1:9">
      <c r="A339" s="406"/>
      <c r="B339" s="407"/>
      <c r="C339" s="409"/>
      <c r="D339" s="410"/>
      <c r="E339" s="363"/>
      <c r="F339" s="483"/>
    </row>
    <row r="340" spans="1:9">
      <c r="A340" s="278" t="s">
        <v>335</v>
      </c>
      <c r="B340" s="121" t="s">
        <v>328</v>
      </c>
      <c r="C340" s="118"/>
      <c r="D340" s="119"/>
      <c r="E340" s="120"/>
      <c r="F340" s="141"/>
      <c r="I340" s="126"/>
    </row>
    <row r="341" spans="1:9" s="113" customFormat="1" ht="12.75" hidden="1" customHeight="1" outlineLevel="1">
      <c r="A341" s="274"/>
      <c r="B341" s="1882"/>
      <c r="C341" s="1882"/>
      <c r="D341" s="1882"/>
      <c r="E341" s="1882"/>
      <c r="F341" s="1882"/>
      <c r="G341" s="112"/>
    </row>
    <row r="342" spans="1:9" s="113" customFormat="1" ht="12.75" hidden="1" customHeight="1" outlineLevel="1">
      <c r="A342" s="274"/>
      <c r="B342" s="1882" t="s">
        <v>588</v>
      </c>
      <c r="C342" s="1882"/>
      <c r="D342" s="1882"/>
      <c r="E342" s="1882"/>
      <c r="F342" s="1882"/>
      <c r="G342" s="112"/>
    </row>
    <row r="343" spans="1:9" s="113" customFormat="1" ht="12.75" hidden="1" customHeight="1" outlineLevel="1">
      <c r="A343" s="274"/>
      <c r="B343" s="1882"/>
      <c r="C343" s="1882"/>
      <c r="D343" s="1882"/>
      <c r="E343" s="1882"/>
      <c r="F343" s="1882"/>
      <c r="G343" s="112"/>
    </row>
    <row r="344" spans="1:9" s="113" customFormat="1" ht="12.75" hidden="1" customHeight="1" outlineLevel="1">
      <c r="A344" s="274"/>
      <c r="B344" s="1882" t="s">
        <v>50</v>
      </c>
      <c r="C344" s="1882"/>
      <c r="D344" s="1882"/>
      <c r="E344" s="1882"/>
      <c r="F344" s="1882"/>
      <c r="G344" s="112"/>
    </row>
    <row r="345" spans="1:9" s="113" customFormat="1" ht="90.75" hidden="1" customHeight="1" outlineLevel="1">
      <c r="A345" s="1881" t="s">
        <v>51</v>
      </c>
      <c r="B345" s="1881"/>
      <c r="C345" s="1881"/>
      <c r="D345" s="1881"/>
      <c r="E345" s="1881"/>
      <c r="F345" s="1881"/>
      <c r="G345" s="112"/>
    </row>
    <row r="346" spans="1:9" s="113" customFormat="1" ht="12.75" hidden="1" customHeight="1" outlineLevel="1">
      <c r="A346" s="274"/>
      <c r="B346" s="1882" t="s">
        <v>55</v>
      </c>
      <c r="C346" s="1882"/>
      <c r="D346" s="1882"/>
      <c r="E346" s="1882"/>
      <c r="F346" s="1882"/>
      <c r="G346" s="112"/>
    </row>
    <row r="347" spans="1:9" s="113" customFormat="1" ht="39.75" hidden="1" customHeight="1" outlineLevel="1">
      <c r="A347" s="1881" t="s">
        <v>54</v>
      </c>
      <c r="B347" s="1881"/>
      <c r="C347" s="1881"/>
      <c r="D347" s="1881"/>
      <c r="E347" s="1881"/>
      <c r="F347" s="1881"/>
      <c r="G347" s="112"/>
    </row>
    <row r="348" spans="1:9" s="113" customFormat="1" ht="66.75" hidden="1" customHeight="1" outlineLevel="1">
      <c r="A348" s="1881" t="s">
        <v>52</v>
      </c>
      <c r="B348" s="1881"/>
      <c r="C348" s="1881"/>
      <c r="D348" s="1881"/>
      <c r="E348" s="1881"/>
      <c r="F348" s="1881"/>
      <c r="G348" s="112"/>
    </row>
    <row r="349" spans="1:9" s="113" customFormat="1" ht="51.75" hidden="1" customHeight="1" outlineLevel="1">
      <c r="A349" s="1881" t="s">
        <v>53</v>
      </c>
      <c r="B349" s="1881"/>
      <c r="C349" s="1881"/>
      <c r="D349" s="1881"/>
      <c r="E349" s="1881"/>
      <c r="F349" s="1881"/>
      <c r="G349" s="112"/>
    </row>
    <row r="350" spans="1:9" collapsed="1">
      <c r="A350" s="449"/>
      <c r="B350" s="450"/>
      <c r="C350" s="450"/>
      <c r="D350" s="450"/>
      <c r="E350" s="52"/>
      <c r="F350" s="488"/>
      <c r="H350" s="108"/>
    </row>
    <row r="351" spans="1:9" s="126" customFormat="1" ht="39" customHeight="1">
      <c r="A351" s="451" t="s">
        <v>86</v>
      </c>
      <c r="B351" s="452" t="s">
        <v>526</v>
      </c>
      <c r="C351" s="453" t="s">
        <v>329</v>
      </c>
      <c r="D351" s="454">
        <v>25680</v>
      </c>
      <c r="E351" s="1748"/>
      <c r="F351" s="528">
        <f>D351*E351</f>
        <v>0</v>
      </c>
      <c r="H351" s="124"/>
      <c r="I351" s="136"/>
    </row>
    <row r="352" spans="1:9" s="133" customFormat="1" ht="41.25" customHeight="1">
      <c r="A352" s="451" t="s">
        <v>402</v>
      </c>
      <c r="B352" s="452" t="s">
        <v>527</v>
      </c>
      <c r="C352" s="453" t="s">
        <v>329</v>
      </c>
      <c r="D352" s="454">
        <v>1815</v>
      </c>
      <c r="E352" s="1748"/>
      <c r="F352" s="528">
        <f>D352*E352</f>
        <v>0</v>
      </c>
      <c r="G352" s="132"/>
      <c r="H352" s="169"/>
    </row>
    <row r="353" spans="1:9" s="126" customFormat="1">
      <c r="A353" s="400"/>
      <c r="B353" s="401"/>
      <c r="C353" s="402"/>
      <c r="D353" s="403"/>
      <c r="E353" s="1743"/>
      <c r="F353" s="529"/>
    </row>
    <row r="354" spans="1:9" s="126" customFormat="1">
      <c r="A354" s="400"/>
      <c r="B354" s="413" t="s">
        <v>594</v>
      </c>
      <c r="C354" s="402"/>
      <c r="D354" s="403"/>
      <c r="E354" s="1743"/>
      <c r="F354" s="529">
        <f>SUM(F351:F352)</f>
        <v>0</v>
      </c>
      <c r="I354" s="136"/>
    </row>
    <row r="355" spans="1:9">
      <c r="A355" s="406"/>
      <c r="B355" s="407"/>
      <c r="C355" s="409"/>
      <c r="D355" s="410"/>
      <c r="E355" s="109"/>
      <c r="F355" s="483"/>
    </row>
    <row r="356" spans="1:9">
      <c r="A356" s="406"/>
      <c r="B356" s="407"/>
      <c r="C356" s="409"/>
      <c r="D356" s="410"/>
      <c r="E356" s="109"/>
      <c r="F356" s="483"/>
    </row>
    <row r="357" spans="1:9">
      <c r="A357" s="278" t="s">
        <v>336</v>
      </c>
      <c r="B357" s="139" t="s">
        <v>338</v>
      </c>
      <c r="C357" s="118"/>
      <c r="D357" s="140"/>
      <c r="E357" s="141"/>
      <c r="F357" s="140"/>
    </row>
    <row r="358" spans="1:9" s="113" customFormat="1" ht="12.75" hidden="1" customHeight="1" outlineLevel="1">
      <c r="A358" s="274"/>
      <c r="B358" s="1882"/>
      <c r="C358" s="1882"/>
      <c r="D358" s="1882"/>
      <c r="E358" s="1882"/>
      <c r="F358" s="1882"/>
      <c r="G358" s="112"/>
    </row>
    <row r="359" spans="1:9" s="113" customFormat="1" ht="12.75" hidden="1" customHeight="1" outlineLevel="1">
      <c r="A359" s="274"/>
      <c r="B359" s="1882" t="s">
        <v>1242</v>
      </c>
      <c r="C359" s="1882"/>
      <c r="D359" s="1882"/>
      <c r="E359" s="1882"/>
      <c r="F359" s="1882"/>
      <c r="G359" s="112"/>
    </row>
    <row r="360" spans="1:9" s="113" customFormat="1" ht="12.75" hidden="1" customHeight="1" outlineLevel="1">
      <c r="A360" s="1881" t="s">
        <v>732</v>
      </c>
      <c r="B360" s="1881"/>
      <c r="C360" s="1881"/>
      <c r="D360" s="1881"/>
      <c r="E360" s="1881"/>
      <c r="F360" s="1881"/>
      <c r="G360" s="112"/>
    </row>
    <row r="361" spans="1:9" s="113" customFormat="1" ht="12.75" hidden="1" customHeight="1" outlineLevel="1">
      <c r="A361" s="279" t="s">
        <v>740</v>
      </c>
      <c r="B361" s="1881" t="s">
        <v>748</v>
      </c>
      <c r="C361" s="1881"/>
      <c r="D361" s="1881"/>
      <c r="E361" s="1881"/>
      <c r="F361" s="1881"/>
      <c r="G361" s="112"/>
    </row>
    <row r="362" spans="1:9" s="113" customFormat="1" hidden="1" outlineLevel="1">
      <c r="A362" s="279" t="s">
        <v>740</v>
      </c>
      <c r="B362" s="1881" t="s">
        <v>747</v>
      </c>
      <c r="C362" s="1881"/>
      <c r="D362" s="1881"/>
      <c r="E362" s="1881"/>
      <c r="F362" s="1881"/>
      <c r="G362" s="112"/>
    </row>
    <row r="363" spans="1:9" s="113" customFormat="1" ht="12.75" hidden="1" customHeight="1" outlineLevel="1">
      <c r="A363" s="279" t="s">
        <v>740</v>
      </c>
      <c r="B363" s="1881" t="s">
        <v>746</v>
      </c>
      <c r="C363" s="1881"/>
      <c r="D363" s="1881"/>
      <c r="E363" s="1881"/>
      <c r="F363" s="1881"/>
      <c r="G363" s="112"/>
    </row>
    <row r="364" spans="1:9" s="113" customFormat="1" hidden="1" outlineLevel="1">
      <c r="A364" s="274"/>
      <c r="B364" s="1882" t="s">
        <v>733</v>
      </c>
      <c r="C364" s="1882"/>
      <c r="D364" s="1882"/>
      <c r="E364" s="1882"/>
      <c r="F364" s="1882"/>
      <c r="G364" s="112"/>
    </row>
    <row r="365" spans="1:9" s="113" customFormat="1" hidden="1" outlineLevel="1">
      <c r="A365" s="1881" t="s">
        <v>56</v>
      </c>
      <c r="B365" s="1881"/>
      <c r="C365" s="1881"/>
      <c r="D365" s="1881"/>
      <c r="E365" s="1881"/>
      <c r="F365" s="1881"/>
      <c r="G365" s="112"/>
    </row>
    <row r="366" spans="1:9" s="113" customFormat="1" ht="24" hidden="1" customHeight="1" outlineLevel="1">
      <c r="A366" s="279" t="s">
        <v>740</v>
      </c>
      <c r="B366" s="1881" t="s">
        <v>738</v>
      </c>
      <c r="C366" s="1881"/>
      <c r="D366" s="1881"/>
      <c r="E366" s="1881"/>
      <c r="F366" s="1881"/>
      <c r="G366" s="112"/>
    </row>
    <row r="367" spans="1:9" s="113" customFormat="1" ht="24" hidden="1" customHeight="1" outlineLevel="1">
      <c r="A367" s="279" t="s">
        <v>740</v>
      </c>
      <c r="B367" s="1881" t="s">
        <v>737</v>
      </c>
      <c r="C367" s="1881"/>
      <c r="D367" s="1881"/>
      <c r="E367" s="1881"/>
      <c r="F367" s="1881"/>
      <c r="G367" s="112"/>
    </row>
    <row r="368" spans="1:9" s="113" customFormat="1" ht="38.25" hidden="1" customHeight="1" outlineLevel="1">
      <c r="A368" s="279" t="s">
        <v>740</v>
      </c>
      <c r="B368" s="1881" t="s">
        <v>739</v>
      </c>
      <c r="C368" s="1881"/>
      <c r="D368" s="1881"/>
      <c r="E368" s="1881"/>
      <c r="F368" s="1881"/>
      <c r="G368" s="112"/>
    </row>
    <row r="369" spans="1:7" s="113" customFormat="1" hidden="1" outlineLevel="1">
      <c r="A369" s="274"/>
      <c r="B369" s="1882" t="s">
        <v>589</v>
      </c>
      <c r="C369" s="1882"/>
      <c r="D369" s="1882"/>
      <c r="E369" s="1882"/>
      <c r="F369" s="1882"/>
      <c r="G369" s="112"/>
    </row>
    <row r="370" spans="1:7" s="113" customFormat="1" ht="12.75" hidden="1" customHeight="1" outlineLevel="1">
      <c r="A370" s="1881" t="s">
        <v>57</v>
      </c>
      <c r="B370" s="1881"/>
      <c r="C370" s="1881"/>
      <c r="D370" s="1881"/>
      <c r="E370" s="1881"/>
      <c r="F370" s="1881"/>
      <c r="G370" s="112"/>
    </row>
    <row r="371" spans="1:7" s="113" customFormat="1" ht="24" hidden="1" customHeight="1" outlineLevel="1">
      <c r="A371" s="279" t="s">
        <v>740</v>
      </c>
      <c r="B371" s="1881" t="s">
        <v>1243</v>
      </c>
      <c r="C371" s="1881"/>
      <c r="D371" s="1881"/>
      <c r="E371" s="1881"/>
      <c r="F371" s="1881"/>
      <c r="G371" s="112"/>
    </row>
    <row r="372" spans="1:7" s="113" customFormat="1" ht="24" hidden="1" customHeight="1" outlineLevel="1">
      <c r="A372" s="279" t="s">
        <v>740</v>
      </c>
      <c r="B372" s="1881" t="s">
        <v>1244</v>
      </c>
      <c r="C372" s="1881"/>
      <c r="D372" s="1881"/>
      <c r="E372" s="1881"/>
      <c r="F372" s="1881"/>
      <c r="G372" s="112"/>
    </row>
    <row r="373" spans="1:7" s="113" customFormat="1" ht="37.5" hidden="1" customHeight="1" outlineLevel="1">
      <c r="A373" s="279" t="s">
        <v>740</v>
      </c>
      <c r="B373" s="1881" t="s">
        <v>1245</v>
      </c>
      <c r="C373" s="1881"/>
      <c r="D373" s="1881"/>
      <c r="E373" s="1881"/>
      <c r="F373" s="1881"/>
      <c r="G373" s="112"/>
    </row>
    <row r="374" spans="1:7" s="113" customFormat="1" ht="26.25" hidden="1" customHeight="1" outlineLevel="1">
      <c r="A374" s="279" t="s">
        <v>740</v>
      </c>
      <c r="B374" s="1881" t="s">
        <v>1246</v>
      </c>
      <c r="C374" s="1881"/>
      <c r="D374" s="1881"/>
      <c r="E374" s="1881"/>
      <c r="F374" s="1881"/>
      <c r="G374" s="112"/>
    </row>
    <row r="375" spans="1:7" s="113" customFormat="1" ht="25.5" hidden="1" customHeight="1" outlineLevel="1">
      <c r="A375" s="1881" t="s">
        <v>378</v>
      </c>
      <c r="B375" s="1881"/>
      <c r="C375" s="1881"/>
      <c r="D375" s="1881"/>
      <c r="E375" s="1881"/>
      <c r="F375" s="1881"/>
      <c r="G375" s="112"/>
    </row>
    <row r="376" spans="1:7" s="113" customFormat="1" ht="27" hidden="1" customHeight="1" outlineLevel="1">
      <c r="A376" s="1881" t="s">
        <v>379</v>
      </c>
      <c r="B376" s="1881"/>
      <c r="C376" s="1881"/>
      <c r="D376" s="1881"/>
      <c r="E376" s="1881"/>
      <c r="F376" s="1881"/>
      <c r="G376" s="112"/>
    </row>
    <row r="377" spans="1:7" s="113" customFormat="1" ht="51.75" hidden="1" customHeight="1" outlineLevel="1">
      <c r="A377" s="1881" t="s">
        <v>380</v>
      </c>
      <c r="B377" s="1881"/>
      <c r="C377" s="1881"/>
      <c r="D377" s="1881"/>
      <c r="E377" s="1881"/>
      <c r="F377" s="1881"/>
      <c r="G377" s="112"/>
    </row>
    <row r="378" spans="1:7" s="115" customFormat="1" hidden="1" outlineLevel="1">
      <c r="A378" s="1881" t="s">
        <v>381</v>
      </c>
      <c r="B378" s="1881"/>
      <c r="C378" s="1881"/>
      <c r="D378" s="1881"/>
      <c r="E378" s="1881"/>
      <c r="F378" s="1881"/>
      <c r="G378" s="114"/>
    </row>
    <row r="379" spans="1:7" s="115" customFormat="1" hidden="1" outlineLevel="1">
      <c r="A379" s="1881" t="s">
        <v>382</v>
      </c>
      <c r="B379" s="1881"/>
      <c r="C379" s="1881"/>
      <c r="D379" s="1881"/>
      <c r="E379" s="1881"/>
      <c r="F379" s="1881"/>
      <c r="G379" s="114"/>
    </row>
    <row r="380" spans="1:7" s="115" customFormat="1" hidden="1" outlineLevel="1">
      <c r="A380" s="279"/>
      <c r="B380" s="1881" t="s">
        <v>383</v>
      </c>
      <c r="C380" s="1881"/>
      <c r="D380" s="1881"/>
      <c r="E380" s="1881"/>
      <c r="F380" s="1881"/>
      <c r="G380" s="114"/>
    </row>
    <row r="381" spans="1:7" s="113" customFormat="1" ht="12.75" hidden="1" customHeight="1" outlineLevel="1">
      <c r="A381" s="279"/>
      <c r="B381" s="1881" t="s">
        <v>573</v>
      </c>
      <c r="C381" s="1881"/>
      <c r="D381" s="1881"/>
      <c r="E381" s="1881"/>
      <c r="F381" s="1881"/>
      <c r="G381" s="112"/>
    </row>
    <row r="382" spans="1:7" s="113" customFormat="1" ht="12.75" hidden="1" customHeight="1" outlineLevel="1">
      <c r="A382" s="279"/>
      <c r="B382" s="1881" t="s">
        <v>574</v>
      </c>
      <c r="C382" s="1881"/>
      <c r="D382" s="1881"/>
      <c r="E382" s="1881"/>
      <c r="F382" s="1881"/>
      <c r="G382" s="112"/>
    </row>
    <row r="383" spans="1:7" s="115" customFormat="1" hidden="1" outlineLevel="1">
      <c r="A383" s="279"/>
      <c r="B383" s="1881" t="s">
        <v>384</v>
      </c>
      <c r="C383" s="1881"/>
      <c r="D383" s="1881"/>
      <c r="E383" s="1881"/>
      <c r="F383" s="1881"/>
      <c r="G383" s="114"/>
    </row>
    <row r="384" spans="1:7" s="115" customFormat="1" hidden="1" outlineLevel="1">
      <c r="A384" s="279"/>
      <c r="B384" s="1881" t="s">
        <v>385</v>
      </c>
      <c r="C384" s="1881"/>
      <c r="D384" s="1881"/>
      <c r="E384" s="1881"/>
      <c r="F384" s="1881"/>
      <c r="G384" s="114"/>
    </row>
    <row r="385" spans="1:7" s="115" customFormat="1" hidden="1" outlineLevel="1">
      <c r="A385" s="279"/>
      <c r="B385" s="1881" t="s">
        <v>386</v>
      </c>
      <c r="C385" s="1881"/>
      <c r="D385" s="1881"/>
      <c r="E385" s="1881"/>
      <c r="F385" s="1881"/>
      <c r="G385" s="114"/>
    </row>
    <row r="386" spans="1:7" s="113" customFormat="1" ht="12.75" hidden="1" customHeight="1" outlineLevel="1">
      <c r="A386" s="279"/>
      <c r="B386" s="1881" t="s">
        <v>387</v>
      </c>
      <c r="C386" s="1881"/>
      <c r="D386" s="1881"/>
      <c r="E386" s="1881"/>
      <c r="F386" s="1881"/>
      <c r="G386" s="112"/>
    </row>
    <row r="387" spans="1:7" s="113" customFormat="1" ht="12.75" hidden="1" customHeight="1" outlineLevel="1">
      <c r="A387" s="274"/>
      <c r="B387" s="1882" t="s">
        <v>590</v>
      </c>
      <c r="C387" s="1882"/>
      <c r="D387" s="1882"/>
      <c r="E387" s="1882"/>
      <c r="F387" s="1882"/>
      <c r="G387" s="112"/>
    </row>
    <row r="388" spans="1:7" s="115" customFormat="1" hidden="1" outlineLevel="1">
      <c r="A388" s="279"/>
      <c r="B388" s="1881" t="s">
        <v>741</v>
      </c>
      <c r="C388" s="1881"/>
      <c r="D388" s="1881"/>
      <c r="E388" s="1881"/>
      <c r="F388" s="1881"/>
      <c r="G388" s="114"/>
    </row>
    <row r="389" spans="1:7" s="115" customFormat="1" ht="27.75" hidden="1" customHeight="1" outlineLevel="1">
      <c r="A389" s="279"/>
      <c r="B389" s="1881" t="s">
        <v>742</v>
      </c>
      <c r="C389" s="1881"/>
      <c r="D389" s="1881"/>
      <c r="E389" s="1881"/>
      <c r="F389" s="1881"/>
      <c r="G389" s="114"/>
    </row>
    <row r="390" spans="1:7" s="115" customFormat="1" hidden="1" outlineLevel="1">
      <c r="A390" s="279"/>
      <c r="B390" s="1881" t="s">
        <v>743</v>
      </c>
      <c r="C390" s="1881"/>
      <c r="D390" s="1881"/>
      <c r="E390" s="1881"/>
      <c r="F390" s="1881"/>
      <c r="G390" s="114"/>
    </row>
    <row r="391" spans="1:7" s="115" customFormat="1" ht="27" hidden="1" customHeight="1" outlineLevel="1">
      <c r="A391" s="279"/>
      <c r="B391" s="1881" t="s">
        <v>744</v>
      </c>
      <c r="C391" s="1881"/>
      <c r="D391" s="1881"/>
      <c r="E391" s="1881"/>
      <c r="F391" s="1881"/>
      <c r="G391" s="114"/>
    </row>
    <row r="392" spans="1:7" s="113" customFormat="1" ht="27" hidden="1" customHeight="1" outlineLevel="1">
      <c r="A392" s="1881" t="s">
        <v>388</v>
      </c>
      <c r="B392" s="1881"/>
      <c r="C392" s="1881"/>
      <c r="D392" s="1881"/>
      <c r="E392" s="1881"/>
      <c r="F392" s="1881"/>
      <c r="G392" s="112"/>
    </row>
    <row r="393" spans="1:7" s="113" customFormat="1" ht="76.5" hidden="1" customHeight="1" outlineLevel="1">
      <c r="A393" s="1881" t="s">
        <v>389</v>
      </c>
      <c r="B393" s="1881"/>
      <c r="C393" s="1881"/>
      <c r="D393" s="1881"/>
      <c r="E393" s="1881"/>
      <c r="F393" s="1881"/>
      <c r="G393" s="112"/>
    </row>
    <row r="394" spans="1:7" s="113" customFormat="1" ht="25.5" hidden="1" customHeight="1" outlineLevel="1">
      <c r="A394" s="1881" t="s">
        <v>390</v>
      </c>
      <c r="B394" s="1881"/>
      <c r="C394" s="1881"/>
      <c r="D394" s="1881"/>
      <c r="E394" s="1881"/>
      <c r="F394" s="1881"/>
      <c r="G394" s="112"/>
    </row>
    <row r="395" spans="1:7" s="113" customFormat="1" ht="39.75" hidden="1" customHeight="1" outlineLevel="1">
      <c r="A395" s="1881" t="s">
        <v>391</v>
      </c>
      <c r="B395" s="1881"/>
      <c r="C395" s="1881"/>
      <c r="D395" s="1881"/>
      <c r="E395" s="1881"/>
      <c r="F395" s="1881"/>
      <c r="G395" s="112"/>
    </row>
    <row r="396" spans="1:7" s="113" customFormat="1" ht="13.5" hidden="1" customHeight="1" outlineLevel="1">
      <c r="A396" s="1881" t="s">
        <v>392</v>
      </c>
      <c r="B396" s="1881"/>
      <c r="C396" s="1881"/>
      <c r="D396" s="1881"/>
      <c r="E396" s="1881"/>
      <c r="F396" s="1881"/>
      <c r="G396" s="112"/>
    </row>
    <row r="397" spans="1:7" s="115" customFormat="1" ht="39.75" hidden="1" customHeight="1" outlineLevel="1">
      <c r="A397" s="1881" t="s">
        <v>393</v>
      </c>
      <c r="B397" s="1881"/>
      <c r="C397" s="1881"/>
      <c r="D397" s="1881"/>
      <c r="E397" s="1881"/>
      <c r="F397" s="1881"/>
      <c r="G397" s="114"/>
    </row>
    <row r="398" spans="1:7" s="115" customFormat="1" ht="40.5" hidden="1" customHeight="1" outlineLevel="1">
      <c r="A398" s="1881" t="s">
        <v>394</v>
      </c>
      <c r="B398" s="1881"/>
      <c r="C398" s="1881"/>
      <c r="D398" s="1881"/>
      <c r="E398" s="1881"/>
      <c r="F398" s="1881"/>
      <c r="G398" s="114"/>
    </row>
    <row r="399" spans="1:7" s="115" customFormat="1" hidden="1" outlineLevel="1">
      <c r="A399" s="1881" t="s">
        <v>395</v>
      </c>
      <c r="B399" s="1881"/>
      <c r="C399" s="1881"/>
      <c r="D399" s="1881"/>
      <c r="E399" s="1881"/>
      <c r="F399" s="1881"/>
      <c r="G399" s="114"/>
    </row>
    <row r="400" spans="1:7" s="115" customFormat="1" hidden="1" outlineLevel="1">
      <c r="A400" s="1881" t="s">
        <v>396</v>
      </c>
      <c r="B400" s="1881"/>
      <c r="C400" s="1881"/>
      <c r="D400" s="1881"/>
      <c r="E400" s="1881"/>
      <c r="F400" s="1881"/>
      <c r="G400" s="114"/>
    </row>
    <row r="401" spans="1:7" s="115" customFormat="1" hidden="1" outlineLevel="1">
      <c r="A401" s="1881" t="s">
        <v>448</v>
      </c>
      <c r="B401" s="1881"/>
      <c r="C401" s="1881"/>
      <c r="D401" s="1881"/>
      <c r="E401" s="1881"/>
      <c r="F401" s="1881"/>
      <c r="G401" s="114"/>
    </row>
    <row r="402" spans="1:7" s="115" customFormat="1" hidden="1" outlineLevel="1">
      <c r="A402" s="279"/>
      <c r="B402" s="1881" t="s">
        <v>575</v>
      </c>
      <c r="C402" s="1881"/>
      <c r="D402" s="1881"/>
      <c r="E402" s="1881"/>
      <c r="F402" s="1881"/>
      <c r="G402" s="114"/>
    </row>
    <row r="403" spans="1:7" s="115" customFormat="1" hidden="1" outlineLevel="1">
      <c r="A403" s="279"/>
      <c r="B403" s="1881" t="s">
        <v>576</v>
      </c>
      <c r="C403" s="1881"/>
      <c r="D403" s="1881"/>
      <c r="E403" s="1881"/>
      <c r="F403" s="1881"/>
      <c r="G403" s="114"/>
    </row>
    <row r="404" spans="1:7" s="113" customFormat="1" ht="12.75" hidden="1" customHeight="1" outlineLevel="1">
      <c r="A404" s="279"/>
      <c r="B404" s="1881" t="s">
        <v>745</v>
      </c>
      <c r="C404" s="1881"/>
      <c r="D404" s="1881"/>
      <c r="E404" s="1881"/>
      <c r="F404" s="1881"/>
      <c r="G404" s="112"/>
    </row>
    <row r="405" spans="1:7" s="115" customFormat="1" ht="12.75" hidden="1" customHeight="1" outlineLevel="1">
      <c r="A405" s="279"/>
      <c r="B405" s="1881" t="s">
        <v>397</v>
      </c>
      <c r="C405" s="1881"/>
      <c r="D405" s="1881"/>
      <c r="E405" s="1881"/>
      <c r="F405" s="1881"/>
      <c r="G405" s="114"/>
    </row>
    <row r="406" spans="1:7" s="115" customFormat="1" hidden="1" outlineLevel="1">
      <c r="A406" s="279"/>
      <c r="B406" s="1881" t="s">
        <v>398</v>
      </c>
      <c r="C406" s="1881"/>
      <c r="D406" s="1881"/>
      <c r="E406" s="1881"/>
      <c r="F406" s="1881"/>
      <c r="G406" s="114"/>
    </row>
    <row r="407" spans="1:7" s="115" customFormat="1" ht="12.75" hidden="1" customHeight="1" outlineLevel="1">
      <c r="A407" s="279"/>
      <c r="B407" s="1881" t="s">
        <v>399</v>
      </c>
      <c r="C407" s="1881"/>
      <c r="D407" s="1881"/>
      <c r="E407" s="1881"/>
      <c r="F407" s="1881"/>
      <c r="G407" s="114"/>
    </row>
    <row r="408" spans="1:7" s="115" customFormat="1" hidden="1" outlineLevel="1">
      <c r="A408" s="279"/>
      <c r="B408" s="1881" t="s">
        <v>400</v>
      </c>
      <c r="C408" s="1881"/>
      <c r="D408" s="1881"/>
      <c r="E408" s="1881"/>
      <c r="F408" s="1881"/>
      <c r="G408" s="114"/>
    </row>
    <row r="409" spans="1:7" s="113" customFormat="1" hidden="1" outlineLevel="1">
      <c r="A409" s="279"/>
      <c r="B409" s="1881" t="s">
        <v>386</v>
      </c>
      <c r="C409" s="1881"/>
      <c r="D409" s="1881"/>
      <c r="E409" s="1881"/>
      <c r="F409" s="1881"/>
      <c r="G409" s="112"/>
    </row>
    <row r="410" spans="1:7" s="113" customFormat="1" hidden="1" outlineLevel="1">
      <c r="A410" s="274"/>
      <c r="B410" s="1882" t="s">
        <v>323</v>
      </c>
      <c r="C410" s="1882"/>
      <c r="D410" s="1882"/>
      <c r="E410" s="1882"/>
      <c r="F410" s="1882"/>
      <c r="G410" s="112"/>
    </row>
    <row r="411" spans="1:7" s="113" customFormat="1" ht="52.5" hidden="1" customHeight="1" outlineLevel="1">
      <c r="A411" s="1881" t="s">
        <v>324</v>
      </c>
      <c r="B411" s="1881"/>
      <c r="C411" s="1881"/>
      <c r="D411" s="1881"/>
      <c r="E411" s="1881"/>
      <c r="F411" s="1881"/>
      <c r="G411" s="112"/>
    </row>
    <row r="412" spans="1:7" s="113" customFormat="1" ht="52.5" hidden="1" customHeight="1" outlineLevel="1">
      <c r="A412" s="1881" t="s">
        <v>325</v>
      </c>
      <c r="B412" s="1881"/>
      <c r="C412" s="1881"/>
      <c r="D412" s="1881"/>
      <c r="E412" s="1881"/>
      <c r="F412" s="1881"/>
      <c r="G412" s="112"/>
    </row>
    <row r="413" spans="1:7" s="113" customFormat="1" ht="12.75" hidden="1" customHeight="1" outlineLevel="1">
      <c r="A413" s="274"/>
      <c r="B413" s="1882" t="s">
        <v>172</v>
      </c>
      <c r="C413" s="1882"/>
      <c r="D413" s="1882"/>
      <c r="E413" s="1882"/>
      <c r="F413" s="1882"/>
      <c r="G413" s="112"/>
    </row>
    <row r="414" spans="1:7" s="113" customFormat="1" ht="40.5" hidden="1" customHeight="1" outlineLevel="1">
      <c r="A414" s="1881" t="s">
        <v>173</v>
      </c>
      <c r="B414" s="1881"/>
      <c r="C414" s="1881"/>
      <c r="D414" s="1881"/>
      <c r="E414" s="1881"/>
      <c r="F414" s="1881"/>
      <c r="G414" s="112"/>
    </row>
    <row r="415" spans="1:7" s="113" customFormat="1" ht="26.25" hidden="1" customHeight="1" outlineLevel="1">
      <c r="A415" s="1881" t="s">
        <v>174</v>
      </c>
      <c r="B415" s="1881"/>
      <c r="C415" s="1881"/>
      <c r="D415" s="1881"/>
      <c r="E415" s="1881"/>
      <c r="F415" s="1881"/>
      <c r="G415" s="112"/>
    </row>
    <row r="416" spans="1:7" s="113" customFormat="1" ht="128.25" hidden="1" customHeight="1" outlineLevel="1">
      <c r="A416" s="1881" t="s">
        <v>307</v>
      </c>
      <c r="B416" s="1881"/>
      <c r="C416" s="1881"/>
      <c r="D416" s="1881"/>
      <c r="E416" s="1881"/>
      <c r="F416" s="1881"/>
      <c r="G416" s="112"/>
    </row>
    <row r="417" spans="1:13" s="113" customFormat="1" ht="39.75" hidden="1" customHeight="1" outlineLevel="1">
      <c r="A417" s="1881" t="s">
        <v>304</v>
      </c>
      <c r="B417" s="1881"/>
      <c r="C417" s="1881"/>
      <c r="D417" s="1881"/>
      <c r="E417" s="1881"/>
      <c r="F417" s="1881"/>
      <c r="G417" s="112"/>
    </row>
    <row r="418" spans="1:13" s="113" customFormat="1" ht="25.5" hidden="1" customHeight="1" outlineLevel="1">
      <c r="A418" s="1881" t="s">
        <v>305</v>
      </c>
      <c r="B418" s="1881"/>
      <c r="C418" s="1881"/>
      <c r="D418" s="1881"/>
      <c r="E418" s="1881"/>
      <c r="F418" s="1881"/>
      <c r="G418" s="112"/>
    </row>
    <row r="419" spans="1:13" s="115" customFormat="1" ht="38.25" hidden="1" customHeight="1" outlineLevel="1">
      <c r="A419" s="1881" t="s">
        <v>306</v>
      </c>
      <c r="B419" s="1881"/>
      <c r="C419" s="1881"/>
      <c r="D419" s="1881"/>
      <c r="E419" s="1881"/>
      <c r="F419" s="1881"/>
      <c r="G419" s="114"/>
    </row>
    <row r="420" spans="1:13" s="115" customFormat="1" hidden="1" outlineLevel="1">
      <c r="A420" s="1881" t="s">
        <v>0</v>
      </c>
      <c r="B420" s="1881"/>
      <c r="C420" s="1881"/>
      <c r="D420" s="1881"/>
      <c r="E420" s="1881"/>
      <c r="F420" s="1881"/>
      <c r="G420" s="114"/>
    </row>
    <row r="421" spans="1:13" s="115" customFormat="1" hidden="1" outlineLevel="1">
      <c r="A421" s="274"/>
      <c r="B421" s="1882" t="s">
        <v>749</v>
      </c>
      <c r="C421" s="1882"/>
      <c r="D421" s="1882"/>
      <c r="E421" s="1882"/>
      <c r="F421" s="1882"/>
      <c r="G421" s="114"/>
    </row>
    <row r="422" spans="1:13" s="115" customFormat="1" ht="39.75" hidden="1" customHeight="1" outlineLevel="1">
      <c r="A422" s="1881" t="s">
        <v>1</v>
      </c>
      <c r="B422" s="1881"/>
      <c r="C422" s="1881"/>
      <c r="D422" s="1881"/>
      <c r="E422" s="1881"/>
      <c r="F422" s="1881"/>
      <c r="G422" s="114"/>
    </row>
    <row r="423" spans="1:13" s="115" customFormat="1" ht="27" hidden="1" customHeight="1" outlineLevel="1">
      <c r="A423" s="1881" t="s">
        <v>724</v>
      </c>
      <c r="B423" s="1881"/>
      <c r="C423" s="1881"/>
      <c r="D423" s="1881"/>
      <c r="E423" s="1881"/>
      <c r="F423" s="1881"/>
      <c r="G423" s="114"/>
    </row>
    <row r="424" spans="1:13" s="115" customFormat="1" hidden="1" outlineLevel="1">
      <c r="A424" s="1881" t="s">
        <v>448</v>
      </c>
      <c r="B424" s="1881"/>
      <c r="C424" s="1881"/>
      <c r="D424" s="1881"/>
      <c r="E424" s="1881"/>
      <c r="F424" s="1881"/>
      <c r="G424" s="114"/>
    </row>
    <row r="425" spans="1:13" s="115" customFormat="1" hidden="1" outlineLevel="1">
      <c r="A425" s="279"/>
      <c r="B425" s="1881" t="s">
        <v>725</v>
      </c>
      <c r="C425" s="1881"/>
      <c r="D425" s="1881"/>
      <c r="E425" s="1881"/>
      <c r="F425" s="1881"/>
      <c r="G425" s="114"/>
    </row>
    <row r="426" spans="1:13" s="115" customFormat="1" hidden="1" outlineLevel="1">
      <c r="A426" s="279"/>
      <c r="B426" s="1881" t="s">
        <v>726</v>
      </c>
      <c r="C426" s="1881"/>
      <c r="D426" s="1881"/>
      <c r="E426" s="1881"/>
      <c r="F426" s="1881"/>
      <c r="G426" s="114"/>
    </row>
    <row r="427" spans="1:13" s="113" customFormat="1" ht="12.75" hidden="1" customHeight="1" outlineLevel="1">
      <c r="A427" s="279"/>
      <c r="B427" s="1881" t="s">
        <v>727</v>
      </c>
      <c r="C427" s="1881"/>
      <c r="D427" s="1881"/>
      <c r="E427" s="1881"/>
      <c r="F427" s="1881"/>
      <c r="G427" s="112"/>
    </row>
    <row r="428" spans="1:13" s="113" customFormat="1" hidden="1" outlineLevel="1">
      <c r="A428" s="279"/>
      <c r="B428" s="1881" t="s">
        <v>728</v>
      </c>
      <c r="C428" s="1881"/>
      <c r="D428" s="1881"/>
      <c r="E428" s="1881"/>
      <c r="F428" s="1881"/>
      <c r="G428" s="112"/>
    </row>
    <row r="429" spans="1:13" s="113" customFormat="1" hidden="1" outlineLevel="1">
      <c r="A429" s="279"/>
      <c r="B429" s="1881" t="s">
        <v>729</v>
      </c>
      <c r="C429" s="1881"/>
      <c r="D429" s="1881"/>
      <c r="E429" s="1881"/>
      <c r="F429" s="1881"/>
      <c r="G429" s="112"/>
    </row>
    <row r="430" spans="1:13" s="113" customFormat="1" hidden="1" outlineLevel="1">
      <c r="A430" s="279"/>
      <c r="B430" s="1881" t="s">
        <v>730</v>
      </c>
      <c r="C430" s="1881"/>
      <c r="D430" s="1881"/>
      <c r="E430" s="1881"/>
      <c r="F430" s="1881"/>
      <c r="G430" s="112"/>
    </row>
    <row r="431" spans="1:13" s="113" customFormat="1" hidden="1" outlineLevel="1">
      <c r="A431" s="279"/>
      <c r="B431" s="1881" t="s">
        <v>731</v>
      </c>
      <c r="C431" s="1881"/>
      <c r="D431" s="1881"/>
      <c r="E431" s="1881"/>
      <c r="F431" s="1881"/>
      <c r="G431" s="112"/>
    </row>
    <row r="432" spans="1:13" s="133" customFormat="1" collapsed="1">
      <c r="A432" s="406"/>
      <c r="B432" s="438"/>
      <c r="C432" s="409"/>
      <c r="D432" s="448"/>
      <c r="E432" s="144"/>
      <c r="F432" s="448"/>
      <c r="H432" s="105"/>
      <c r="K432" s="1883"/>
      <c r="L432" s="1883"/>
      <c r="M432" s="1883"/>
    </row>
    <row r="433" spans="1:13" s="133" customFormat="1" ht="89.25">
      <c r="A433" s="392" t="s">
        <v>331</v>
      </c>
      <c r="B433" s="434" t="s">
        <v>541</v>
      </c>
      <c r="C433" s="394"/>
      <c r="D433" s="455"/>
      <c r="E433" s="142"/>
      <c r="F433" s="455"/>
      <c r="H433" s="105"/>
      <c r="K433" s="1883"/>
      <c r="L433" s="1883"/>
      <c r="M433" s="1883"/>
    </row>
    <row r="434" spans="1:13" s="133" customFormat="1">
      <c r="A434" s="396"/>
      <c r="B434" s="444" t="s">
        <v>750</v>
      </c>
      <c r="C434" s="398" t="s">
        <v>848</v>
      </c>
      <c r="D434" s="456">
        <v>203</v>
      </c>
      <c r="E434" s="516"/>
      <c r="F434" s="509">
        <f>D434*E434</f>
        <v>0</v>
      </c>
      <c r="H434" s="105"/>
      <c r="K434" s="1883"/>
      <c r="L434" s="1883"/>
      <c r="M434" s="1883"/>
    </row>
    <row r="435" spans="1:13" s="133" customFormat="1" ht="63.75">
      <c r="A435" s="392" t="s">
        <v>332</v>
      </c>
      <c r="B435" s="434" t="s">
        <v>542</v>
      </c>
      <c r="C435" s="394"/>
      <c r="D435" s="455"/>
      <c r="E435" s="514"/>
      <c r="F435" s="513"/>
      <c r="H435" s="105"/>
      <c r="K435" s="1883"/>
      <c r="L435" s="1883"/>
      <c r="M435" s="1883"/>
    </row>
    <row r="436" spans="1:13" s="133" customFormat="1">
      <c r="A436" s="406"/>
      <c r="B436" s="438" t="s">
        <v>750</v>
      </c>
      <c r="C436" s="409" t="s">
        <v>848</v>
      </c>
      <c r="D436" s="448">
        <v>203</v>
      </c>
      <c r="E436" s="515"/>
      <c r="F436" s="508">
        <f>D436*E436</f>
        <v>0</v>
      </c>
      <c r="H436" s="105"/>
      <c r="K436" s="1883"/>
      <c r="L436" s="1883"/>
      <c r="M436" s="1883"/>
    </row>
    <row r="437" spans="1:13" s="133" customFormat="1" ht="25.5">
      <c r="A437" s="392" t="s">
        <v>333</v>
      </c>
      <c r="B437" s="434" t="s">
        <v>3</v>
      </c>
      <c r="C437" s="394"/>
      <c r="D437" s="455"/>
      <c r="E437" s="514"/>
      <c r="F437" s="513"/>
      <c r="H437" s="105"/>
      <c r="K437" s="1883"/>
      <c r="L437" s="1883"/>
      <c r="M437" s="1883"/>
    </row>
    <row r="438" spans="1:13" s="133" customFormat="1">
      <c r="A438" s="396"/>
      <c r="B438" s="444" t="s">
        <v>750</v>
      </c>
      <c r="C438" s="398" t="s">
        <v>848</v>
      </c>
      <c r="D438" s="456">
        <v>24.4</v>
      </c>
      <c r="E438" s="516"/>
      <c r="F438" s="509">
        <f>D438*E438</f>
        <v>0</v>
      </c>
      <c r="H438" s="105"/>
      <c r="K438" s="1883"/>
      <c r="L438" s="1883"/>
      <c r="M438" s="1883"/>
    </row>
    <row r="439" spans="1:13" s="135" customFormat="1" ht="65.25" customHeight="1">
      <c r="A439" s="1885" t="s">
        <v>334</v>
      </c>
      <c r="B439" s="438" t="s">
        <v>4</v>
      </c>
      <c r="C439" s="409"/>
      <c r="D439" s="448"/>
      <c r="E439" s="515"/>
      <c r="F439" s="508"/>
    </row>
    <row r="440" spans="1:13" s="135" customFormat="1" ht="25.5">
      <c r="A440" s="1885"/>
      <c r="B440" s="438" t="s">
        <v>549</v>
      </c>
      <c r="C440" s="409" t="s">
        <v>848</v>
      </c>
      <c r="D440" s="448">
        <v>165</v>
      </c>
      <c r="E440" s="515"/>
      <c r="F440" s="508">
        <f>D440*E440</f>
        <v>0</v>
      </c>
    </row>
    <row r="441" spans="1:13" s="133" customFormat="1" ht="127.5">
      <c r="A441" s="392" t="s">
        <v>335</v>
      </c>
      <c r="B441" s="429" t="s">
        <v>5</v>
      </c>
      <c r="C441" s="394"/>
      <c r="D441" s="455"/>
      <c r="E441" s="514"/>
      <c r="F441" s="513"/>
      <c r="H441" s="105"/>
      <c r="K441" s="1883"/>
      <c r="L441" s="1883"/>
      <c r="M441" s="1883"/>
    </row>
    <row r="442" spans="1:13" s="133" customFormat="1">
      <c r="A442" s="406"/>
      <c r="B442" s="438" t="s">
        <v>750</v>
      </c>
      <c r="C442" s="409" t="s">
        <v>848</v>
      </c>
      <c r="D442" s="448">
        <v>347</v>
      </c>
      <c r="E442" s="515"/>
      <c r="F442" s="508">
        <f>D442*E442</f>
        <v>0</v>
      </c>
      <c r="K442" s="163"/>
      <c r="L442" s="164"/>
      <c r="M442" s="165"/>
    </row>
    <row r="443" spans="1:13" s="133" customFormat="1" ht="51">
      <c r="A443" s="392" t="s">
        <v>336</v>
      </c>
      <c r="B443" s="434" t="s">
        <v>6</v>
      </c>
      <c r="C443" s="394"/>
      <c r="D443" s="455"/>
      <c r="E443" s="514"/>
      <c r="F443" s="513"/>
      <c r="H443" s="105"/>
      <c r="K443" s="1883"/>
      <c r="L443" s="1883"/>
      <c r="M443" s="1883"/>
    </row>
    <row r="444" spans="1:13" s="135" customFormat="1">
      <c r="A444" s="396"/>
      <c r="B444" s="444" t="s">
        <v>750</v>
      </c>
      <c r="C444" s="398" t="s">
        <v>848</v>
      </c>
      <c r="D444" s="456">
        <v>347</v>
      </c>
      <c r="E444" s="516"/>
      <c r="F444" s="509">
        <f>D444*E444</f>
        <v>0</v>
      </c>
      <c r="K444" s="161"/>
      <c r="L444" s="162"/>
      <c r="M444" s="165"/>
    </row>
    <row r="445" spans="1:13" s="135" customFormat="1" ht="51.75" customHeight="1">
      <c r="A445" s="392" t="s">
        <v>260</v>
      </c>
      <c r="B445" s="438" t="s">
        <v>7</v>
      </c>
      <c r="C445" s="409"/>
      <c r="D445" s="448"/>
      <c r="E445" s="515"/>
      <c r="F445" s="508"/>
      <c r="K445" s="161"/>
      <c r="L445" s="162"/>
      <c r="M445" s="165"/>
    </row>
    <row r="446" spans="1:13" s="135" customFormat="1">
      <c r="A446" s="406"/>
      <c r="B446" s="438" t="s">
        <v>750</v>
      </c>
      <c r="C446" s="409"/>
      <c r="D446" s="448"/>
      <c r="E446" s="515"/>
      <c r="F446" s="508"/>
      <c r="K446" s="161"/>
      <c r="L446" s="162"/>
      <c r="M446" s="165"/>
    </row>
    <row r="447" spans="1:13" s="135" customFormat="1">
      <c r="A447" s="406" t="s">
        <v>401</v>
      </c>
      <c r="B447" s="438" t="s">
        <v>1019</v>
      </c>
      <c r="C447" s="409" t="s">
        <v>848</v>
      </c>
      <c r="D447" s="448">
        <v>347</v>
      </c>
      <c r="E447" s="515"/>
      <c r="F447" s="508">
        <f>D447*E447</f>
        <v>0</v>
      </c>
      <c r="K447" s="161"/>
      <c r="L447" s="162"/>
      <c r="M447" s="165"/>
    </row>
    <row r="448" spans="1:13" s="135" customFormat="1">
      <c r="A448" s="396" t="s">
        <v>401</v>
      </c>
      <c r="B448" s="444" t="s">
        <v>1020</v>
      </c>
      <c r="C448" s="398" t="s">
        <v>848</v>
      </c>
      <c r="D448" s="456">
        <v>122</v>
      </c>
      <c r="E448" s="516"/>
      <c r="F448" s="509">
        <f>D448*E448</f>
        <v>0</v>
      </c>
      <c r="K448" s="161"/>
      <c r="L448" s="162"/>
      <c r="M448" s="165"/>
    </row>
    <row r="449" spans="1:13" s="135" customFormat="1" ht="51">
      <c r="A449" s="406" t="s">
        <v>261</v>
      </c>
      <c r="B449" s="438" t="s">
        <v>8</v>
      </c>
      <c r="C449" s="409"/>
      <c r="D449" s="448"/>
      <c r="E449" s="515"/>
      <c r="F449" s="508"/>
      <c r="K449" s="161"/>
      <c r="L449" s="162"/>
      <c r="M449" s="165"/>
    </row>
    <row r="450" spans="1:13" s="135" customFormat="1">
      <c r="A450" s="406" t="s">
        <v>401</v>
      </c>
      <c r="B450" s="438" t="s">
        <v>9</v>
      </c>
      <c r="C450" s="409"/>
      <c r="D450" s="448"/>
      <c r="E450" s="515"/>
      <c r="F450" s="508"/>
      <c r="K450" s="168"/>
      <c r="L450" s="167"/>
      <c r="M450" s="165"/>
    </row>
    <row r="451" spans="1:13" s="135" customFormat="1">
      <c r="A451" s="406" t="s">
        <v>401</v>
      </c>
      <c r="B451" s="438" t="s">
        <v>548</v>
      </c>
      <c r="C451" s="409"/>
      <c r="D451" s="448"/>
      <c r="E451" s="515"/>
      <c r="F451" s="508"/>
      <c r="H451" s="105"/>
      <c r="K451" s="1884"/>
      <c r="L451" s="1884"/>
      <c r="M451" s="1884"/>
    </row>
    <row r="452" spans="1:13" s="135" customFormat="1">
      <c r="A452" s="406" t="s">
        <v>401</v>
      </c>
      <c r="B452" s="438" t="s">
        <v>547</v>
      </c>
      <c r="C452" s="409"/>
      <c r="D452" s="448"/>
      <c r="E452" s="515"/>
      <c r="F452" s="508"/>
      <c r="H452" s="145"/>
      <c r="K452" s="168"/>
      <c r="L452" s="162"/>
      <c r="M452" s="165"/>
    </row>
    <row r="453" spans="1:13" s="135" customFormat="1">
      <c r="A453" s="396"/>
      <c r="B453" s="444" t="s">
        <v>750</v>
      </c>
      <c r="C453" s="398" t="s">
        <v>848</v>
      </c>
      <c r="D453" s="423">
        <v>105</v>
      </c>
      <c r="E453" s="516"/>
      <c r="F453" s="509">
        <f>D453*E453</f>
        <v>0</v>
      </c>
      <c r="H453" s="145"/>
      <c r="K453" s="168"/>
      <c r="L453" s="167"/>
      <c r="M453" s="165"/>
    </row>
    <row r="454" spans="1:13" s="135" customFormat="1">
      <c r="A454" s="400"/>
      <c r="B454" s="430"/>
      <c r="C454" s="402"/>
      <c r="D454" s="403"/>
      <c r="E454" s="1743"/>
      <c r="F454" s="529"/>
      <c r="K454" s="1883"/>
      <c r="L454" s="1883"/>
      <c r="M454" s="1883"/>
    </row>
    <row r="455" spans="1:13" s="135" customFormat="1">
      <c r="A455" s="400"/>
      <c r="B455" s="446" t="s">
        <v>591</v>
      </c>
      <c r="C455" s="402"/>
      <c r="D455" s="403"/>
      <c r="E455" s="1743"/>
      <c r="F455" s="529">
        <f>SUM(F437:F453)</f>
        <v>0</v>
      </c>
      <c r="K455" s="166"/>
      <c r="L455" s="162"/>
      <c r="M455" s="165"/>
    </row>
    <row r="456" spans="1:13" s="135" customFormat="1">
      <c r="A456" s="435"/>
      <c r="B456" s="457"/>
      <c r="C456" s="436"/>
      <c r="D456" s="437"/>
      <c r="E456" s="105"/>
      <c r="F456" s="480"/>
    </row>
    <row r="457" spans="1:13" s="135" customFormat="1">
      <c r="A457" s="400"/>
      <c r="B457" s="401"/>
      <c r="C457" s="402"/>
      <c r="D457" s="403"/>
      <c r="E457" s="125"/>
      <c r="F457" s="481"/>
    </row>
    <row r="458" spans="1:13" s="135" customFormat="1">
      <c r="A458" s="458" t="s">
        <v>560</v>
      </c>
      <c r="B458" s="459" t="s">
        <v>330</v>
      </c>
      <c r="C458" s="460"/>
      <c r="D458" s="461"/>
      <c r="E458" s="120"/>
      <c r="F458" s="482"/>
    </row>
    <row r="459" spans="1:13" s="135" customFormat="1">
      <c r="A459" s="406"/>
      <c r="B459" s="407"/>
      <c r="C459" s="462"/>
      <c r="D459" s="410"/>
      <c r="E459" s="109"/>
      <c r="F459" s="483"/>
    </row>
    <row r="460" spans="1:13" s="135" customFormat="1">
      <c r="A460" s="392" t="s">
        <v>331</v>
      </c>
      <c r="B460" s="415" t="s">
        <v>169</v>
      </c>
      <c r="C460" s="463"/>
      <c r="D460" s="420"/>
      <c r="E460" s="129"/>
      <c r="F460" s="1742">
        <f>F91</f>
        <v>0</v>
      </c>
    </row>
    <row r="461" spans="1:13" s="135" customFormat="1">
      <c r="A461" s="406" t="s">
        <v>332</v>
      </c>
      <c r="B461" s="401" t="s">
        <v>262</v>
      </c>
      <c r="C461" s="464"/>
      <c r="D461" s="403"/>
      <c r="E461" s="125"/>
      <c r="F461" s="1736">
        <f>F172</f>
        <v>0</v>
      </c>
    </row>
    <row r="462" spans="1:13" s="135" customFormat="1">
      <c r="A462" s="406" t="s">
        <v>333</v>
      </c>
      <c r="B462" s="401" t="s">
        <v>170</v>
      </c>
      <c r="C462" s="464"/>
      <c r="D462" s="403"/>
      <c r="E462" s="125"/>
      <c r="F462" s="1736">
        <f>F284</f>
        <v>0</v>
      </c>
    </row>
    <row r="463" spans="1:13" s="135" customFormat="1">
      <c r="A463" s="406" t="s">
        <v>334</v>
      </c>
      <c r="B463" s="401" t="s">
        <v>12</v>
      </c>
      <c r="C463" s="464"/>
      <c r="D463" s="403"/>
      <c r="E463" s="125"/>
      <c r="F463" s="1736">
        <f>F337</f>
        <v>0</v>
      </c>
    </row>
    <row r="464" spans="1:13" s="135" customFormat="1">
      <c r="A464" s="406" t="s">
        <v>335</v>
      </c>
      <c r="B464" s="401" t="s">
        <v>328</v>
      </c>
      <c r="C464" s="464"/>
      <c r="D464" s="403"/>
      <c r="E464" s="125"/>
      <c r="F464" s="1736">
        <f>F354</f>
        <v>0</v>
      </c>
    </row>
    <row r="465" spans="1:6" s="135" customFormat="1">
      <c r="A465" s="396" t="s">
        <v>336</v>
      </c>
      <c r="B465" s="405" t="s">
        <v>338</v>
      </c>
      <c r="C465" s="465"/>
      <c r="D465" s="408"/>
      <c r="E465" s="130"/>
      <c r="F465" s="1749">
        <f>F455</f>
        <v>0</v>
      </c>
    </row>
    <row r="466" spans="1:6" s="135" customFormat="1">
      <c r="A466" s="400"/>
      <c r="B466" s="401"/>
      <c r="C466" s="402"/>
      <c r="D466" s="403"/>
      <c r="E466" s="125"/>
      <c r="F466" s="1736"/>
    </row>
    <row r="467" spans="1:6" s="135" customFormat="1">
      <c r="A467" s="466" t="s">
        <v>560</v>
      </c>
      <c r="B467" s="467" t="s">
        <v>422</v>
      </c>
      <c r="C467" s="468"/>
      <c r="D467" s="469"/>
      <c r="E467" s="152"/>
      <c r="F467" s="1750">
        <f>SUM(F460:F465)</f>
        <v>0</v>
      </c>
    </row>
    <row r="468" spans="1:6" s="135" customFormat="1">
      <c r="A468" s="470"/>
      <c r="B468" s="471"/>
      <c r="C468" s="472"/>
      <c r="D468" s="473"/>
      <c r="E468" s="153"/>
      <c r="F468" s="1751"/>
    </row>
    <row r="469" spans="1:6" s="135" customFormat="1">
      <c r="A469" s="470"/>
      <c r="B469" s="474" t="s">
        <v>428</v>
      </c>
      <c r="C469" s="472"/>
      <c r="D469" s="473"/>
      <c r="E469" s="153"/>
      <c r="F469" s="1751">
        <f>0.25*F467</f>
        <v>0</v>
      </c>
    </row>
    <row r="470" spans="1:6" s="135" customFormat="1">
      <c r="A470" s="470"/>
      <c r="B470" s="471"/>
      <c r="C470" s="472"/>
      <c r="D470" s="473"/>
      <c r="E470" s="153"/>
      <c r="F470" s="1751"/>
    </row>
    <row r="471" spans="1:6" s="133" customFormat="1">
      <c r="A471" s="475"/>
      <c r="B471" s="476" t="s">
        <v>427</v>
      </c>
      <c r="C471" s="477"/>
      <c r="D471" s="478"/>
      <c r="E471" s="155"/>
      <c r="F471" s="1752">
        <f>1.25*F467</f>
        <v>0</v>
      </c>
    </row>
    <row r="472" spans="1:6" s="133" customFormat="1">
      <c r="A472" s="299"/>
      <c r="B472" s="157"/>
      <c r="C472" s="149"/>
      <c r="D472" s="158"/>
      <c r="E472" s="105"/>
      <c r="F472" s="148"/>
    </row>
    <row r="474" spans="1:6" s="126" customFormat="1">
      <c r="A474" s="299"/>
      <c r="B474" s="157"/>
      <c r="C474" s="149"/>
      <c r="D474" s="158"/>
      <c r="E474" s="105"/>
      <c r="F474" s="148"/>
    </row>
    <row r="483" spans="1:6" s="126" customFormat="1">
      <c r="A483" s="299"/>
      <c r="B483" s="157"/>
      <c r="C483" s="149"/>
      <c r="D483" s="158"/>
      <c r="E483" s="105"/>
      <c r="F483" s="148"/>
    </row>
  </sheetData>
  <sheetProtection algorithmName="SHA-512" hashValue="JSL7jmqUcvnIOzOdpsfO8Wxhr1PfDAQWoQaPYC7STq6dyl724d7i3ON3Tnj2BxvUwyzqHAIhGrRY+JfkU0JGLQ==" saltValue="kQTZoImVUCkWjTRueYEi4A==" spinCount="100000" sheet="1" objects="1" scenarios="1"/>
  <mergeCells count="348">
    <mergeCell ref="A439:A440"/>
    <mergeCell ref="K437:M437"/>
    <mergeCell ref="B180:F180"/>
    <mergeCell ref="B186:F186"/>
    <mergeCell ref="B190:F190"/>
    <mergeCell ref="A181:F181"/>
    <mergeCell ref="A182:F182"/>
    <mergeCell ref="A183:F183"/>
    <mergeCell ref="A187:F187"/>
    <mergeCell ref="A295:F295"/>
    <mergeCell ref="A219:F219"/>
    <mergeCell ref="A189:F189"/>
    <mergeCell ref="A191:F191"/>
    <mergeCell ref="A196:F196"/>
    <mergeCell ref="B195:F195"/>
    <mergeCell ref="A198:F198"/>
    <mergeCell ref="A200:F200"/>
    <mergeCell ref="A197:F197"/>
    <mergeCell ref="A184:F184"/>
    <mergeCell ref="A360:F360"/>
    <mergeCell ref="B250:F250"/>
    <mergeCell ref="B241:F241"/>
    <mergeCell ref="B242:F242"/>
    <mergeCell ref="A348:F348"/>
    <mergeCell ref="A104:F104"/>
    <mergeCell ref="B102:F102"/>
    <mergeCell ref="B103:F103"/>
    <mergeCell ref="A111:F111"/>
    <mergeCell ref="A106:F106"/>
    <mergeCell ref="A118:F118"/>
    <mergeCell ref="A110:F110"/>
    <mergeCell ref="A114:F114"/>
    <mergeCell ref="B44:F44"/>
    <mergeCell ref="B55:F55"/>
    <mergeCell ref="B56:F56"/>
    <mergeCell ref="B58:F58"/>
    <mergeCell ref="B57:F57"/>
    <mergeCell ref="B51:F51"/>
    <mergeCell ref="B52:F52"/>
    <mergeCell ref="B53:F53"/>
    <mergeCell ref="B54:F54"/>
    <mergeCell ref="B45:F45"/>
    <mergeCell ref="B46:F46"/>
    <mergeCell ref="B47:F47"/>
    <mergeCell ref="B48:F48"/>
    <mergeCell ref="A105:F105"/>
    <mergeCell ref="A107:F107"/>
    <mergeCell ref="A60:F60"/>
    <mergeCell ref="B123:F123"/>
    <mergeCell ref="A109:F109"/>
    <mergeCell ref="A108:F108"/>
    <mergeCell ref="B222:F222"/>
    <mergeCell ref="A220:F220"/>
    <mergeCell ref="A194:F194"/>
    <mergeCell ref="A193:F193"/>
    <mergeCell ref="A215:F215"/>
    <mergeCell ref="B192:F192"/>
    <mergeCell ref="A221:F221"/>
    <mergeCell ref="B203:F203"/>
    <mergeCell ref="A119:F119"/>
    <mergeCell ref="A120:F120"/>
    <mergeCell ref="A121:F121"/>
    <mergeCell ref="A117:F117"/>
    <mergeCell ref="A112:F112"/>
    <mergeCell ref="A116:F116"/>
    <mergeCell ref="A113:F113"/>
    <mergeCell ref="A122:F122"/>
    <mergeCell ref="A115:F115"/>
    <mergeCell ref="B126:F126"/>
    <mergeCell ref="B124:F124"/>
    <mergeCell ref="B125:F125"/>
    <mergeCell ref="B127:F127"/>
    <mergeCell ref="B39:F39"/>
    <mergeCell ref="A11:F11"/>
    <mergeCell ref="A12:F12"/>
    <mergeCell ref="A9:F9"/>
    <mergeCell ref="C3:C4"/>
    <mergeCell ref="A17:F17"/>
    <mergeCell ref="A22:F22"/>
    <mergeCell ref="A20:F20"/>
    <mergeCell ref="A21:F21"/>
    <mergeCell ref="B24:F24"/>
    <mergeCell ref="D3:D4"/>
    <mergeCell ref="E3:E4"/>
    <mergeCell ref="F3:F4"/>
    <mergeCell ref="D99:D100"/>
    <mergeCell ref="E99:E100"/>
    <mergeCell ref="F99:F100"/>
    <mergeCell ref="B29:F29"/>
    <mergeCell ref="B30:F30"/>
    <mergeCell ref="B40:F40"/>
    <mergeCell ref="B41:F41"/>
    <mergeCell ref="C99:C100"/>
    <mergeCell ref="B49:F49"/>
    <mergeCell ref="B50:F50"/>
    <mergeCell ref="B59:F59"/>
    <mergeCell ref="A64:F64"/>
    <mergeCell ref="B63:F63"/>
    <mergeCell ref="B62:F62"/>
    <mergeCell ref="A61:F61"/>
    <mergeCell ref="A65:F65"/>
    <mergeCell ref="A66:F66"/>
    <mergeCell ref="A69:F69"/>
    <mergeCell ref="A68:F68"/>
    <mergeCell ref="A67:F67"/>
    <mergeCell ref="B37:F37"/>
    <mergeCell ref="B32:F32"/>
    <mergeCell ref="A99:A100"/>
    <mergeCell ref="B99:B100"/>
    <mergeCell ref="B43:F43"/>
    <mergeCell ref="B42:F42"/>
    <mergeCell ref="B6:F6"/>
    <mergeCell ref="A7:F7"/>
    <mergeCell ref="A10:F10"/>
    <mergeCell ref="B5:F5"/>
    <mergeCell ref="A8:F8"/>
    <mergeCell ref="A15:F15"/>
    <mergeCell ref="B28:F28"/>
    <mergeCell ref="A18:F18"/>
    <mergeCell ref="A19:F19"/>
    <mergeCell ref="A13:F13"/>
    <mergeCell ref="A14:F14"/>
    <mergeCell ref="A16:F16"/>
    <mergeCell ref="B31:F31"/>
    <mergeCell ref="B34:F34"/>
    <mergeCell ref="B25:F25"/>
    <mergeCell ref="B26:F26"/>
    <mergeCell ref="B27:F27"/>
    <mergeCell ref="A23:F23"/>
    <mergeCell ref="B33:F33"/>
    <mergeCell ref="B35:F35"/>
    <mergeCell ref="B36:F36"/>
    <mergeCell ref="B38:F38"/>
    <mergeCell ref="B128:F128"/>
    <mergeCell ref="A148:F148"/>
    <mergeCell ref="B143:F143"/>
    <mergeCell ref="B136:F136"/>
    <mergeCell ref="B129:F129"/>
    <mergeCell ref="B130:F130"/>
    <mergeCell ref="A134:F134"/>
    <mergeCell ref="B144:F144"/>
    <mergeCell ref="B141:F141"/>
    <mergeCell ref="B132:F132"/>
    <mergeCell ref="A133:F133"/>
    <mergeCell ref="A135:F135"/>
    <mergeCell ref="B131:F131"/>
    <mergeCell ref="B137:F137"/>
    <mergeCell ref="A146:F146"/>
    <mergeCell ref="B139:F139"/>
    <mergeCell ref="A145:F145"/>
    <mergeCell ref="B138:F138"/>
    <mergeCell ref="A147:F147"/>
    <mergeCell ref="B140:F140"/>
    <mergeCell ref="B142:F142"/>
    <mergeCell ref="B176:F176"/>
    <mergeCell ref="B175:F175"/>
    <mergeCell ref="B178:F178"/>
    <mergeCell ref="B149:F149"/>
    <mergeCell ref="A188:F188"/>
    <mergeCell ref="A185:F185"/>
    <mergeCell ref="B177:F177"/>
    <mergeCell ref="A223:F223"/>
    <mergeCell ref="A234:F234"/>
    <mergeCell ref="B150:F150"/>
    <mergeCell ref="A151:F151"/>
    <mergeCell ref="A179:F179"/>
    <mergeCell ref="B199:F199"/>
    <mergeCell ref="B201:F201"/>
    <mergeCell ref="A347:F347"/>
    <mergeCell ref="F285:F286"/>
    <mergeCell ref="A202:F202"/>
    <mergeCell ref="A229:F229"/>
    <mergeCell ref="A228:F228"/>
    <mergeCell ref="A227:F227"/>
    <mergeCell ref="A226:F226"/>
    <mergeCell ref="A218:F218"/>
    <mergeCell ref="A217:F217"/>
    <mergeCell ref="A231:F231"/>
    <mergeCell ref="A207:F207"/>
    <mergeCell ref="A212:F212"/>
    <mergeCell ref="A211:F211"/>
    <mergeCell ref="A210:F210"/>
    <mergeCell ref="B245:F245"/>
    <mergeCell ref="A209:F209"/>
    <mergeCell ref="A205:F205"/>
    <mergeCell ref="A204:F204"/>
    <mergeCell ref="A214:F214"/>
    <mergeCell ref="A208:F208"/>
    <mergeCell ref="B216:F216"/>
    <mergeCell ref="B206:F206"/>
    <mergeCell ref="B213:F213"/>
    <mergeCell ref="B309:F309"/>
    <mergeCell ref="A349:F349"/>
    <mergeCell ref="B238:F238"/>
    <mergeCell ref="A232:F232"/>
    <mergeCell ref="A224:F224"/>
    <mergeCell ref="B240:F240"/>
    <mergeCell ref="B243:F243"/>
    <mergeCell ref="B244:F244"/>
    <mergeCell ref="A233:F233"/>
    <mergeCell ref="A225:F225"/>
    <mergeCell ref="B235:F235"/>
    <mergeCell ref="B236:F236"/>
    <mergeCell ref="B251:F251"/>
    <mergeCell ref="B246:F246"/>
    <mergeCell ref="B249:F249"/>
    <mergeCell ref="B247:F247"/>
    <mergeCell ref="B248:F248"/>
    <mergeCell ref="A230:F230"/>
    <mergeCell ref="B239:F239"/>
    <mergeCell ref="B237:F237"/>
    <mergeCell ref="A304:F304"/>
    <mergeCell ref="A305:F305"/>
    <mergeCell ref="A306:F306"/>
    <mergeCell ref="A307:F307"/>
    <mergeCell ref="A308:F308"/>
    <mergeCell ref="I260:J260"/>
    <mergeCell ref="B429:F429"/>
    <mergeCell ref="A423:F423"/>
    <mergeCell ref="A424:F424"/>
    <mergeCell ref="B425:F425"/>
    <mergeCell ref="B426:F426"/>
    <mergeCell ref="B408:F408"/>
    <mergeCell ref="B343:F343"/>
    <mergeCell ref="E285:E286"/>
    <mergeCell ref="B344:F344"/>
    <mergeCell ref="A392:F392"/>
    <mergeCell ref="A393:F393"/>
    <mergeCell ref="A394:F394"/>
    <mergeCell ref="A395:F395"/>
    <mergeCell ref="A396:F396"/>
    <mergeCell ref="A401:F401"/>
    <mergeCell ref="A378:F378"/>
    <mergeCell ref="B380:F380"/>
    <mergeCell ref="B381:F381"/>
    <mergeCell ref="B386:F386"/>
    <mergeCell ref="B385:F385"/>
    <mergeCell ref="A398:F398"/>
    <mergeCell ref="A399:F399"/>
    <mergeCell ref="A400:F400"/>
    <mergeCell ref="B367:F367"/>
    <mergeCell ref="A252:F252"/>
    <mergeCell ref="A285:A286"/>
    <mergeCell ref="B285:B286"/>
    <mergeCell ref="C285:C286"/>
    <mergeCell ref="D285:D286"/>
    <mergeCell ref="B255:F255"/>
    <mergeCell ref="B256:F256"/>
    <mergeCell ref="A345:F345"/>
    <mergeCell ref="A365:F365"/>
    <mergeCell ref="B359:F359"/>
    <mergeCell ref="B361:F361"/>
    <mergeCell ref="B363:F363"/>
    <mergeCell ref="B358:F358"/>
    <mergeCell ref="B366:F366"/>
    <mergeCell ref="B288:F288"/>
    <mergeCell ref="B289:F289"/>
    <mergeCell ref="B290:F290"/>
    <mergeCell ref="B291:F291"/>
    <mergeCell ref="A300:F300"/>
    <mergeCell ref="A301:F301"/>
    <mergeCell ref="A292:F292"/>
    <mergeCell ref="A293:F293"/>
    <mergeCell ref="A294:F294"/>
    <mergeCell ref="B369:F369"/>
    <mergeCell ref="A379:F379"/>
    <mergeCell ref="A375:F375"/>
    <mergeCell ref="A376:F376"/>
    <mergeCell ref="A377:F377"/>
    <mergeCell ref="B372:F372"/>
    <mergeCell ref="B374:F374"/>
    <mergeCell ref="B384:F384"/>
    <mergeCell ref="B383:F383"/>
    <mergeCell ref="B373:F373"/>
    <mergeCell ref="B371:F371"/>
    <mergeCell ref="A370:F370"/>
    <mergeCell ref="B390:F390"/>
    <mergeCell ref="B391:F391"/>
    <mergeCell ref="A420:F420"/>
    <mergeCell ref="A422:F422"/>
    <mergeCell ref="A418:F418"/>
    <mergeCell ref="A319:F319"/>
    <mergeCell ref="A320:F320"/>
    <mergeCell ref="B431:F431"/>
    <mergeCell ref="B427:F427"/>
    <mergeCell ref="B428:F428"/>
    <mergeCell ref="A419:F419"/>
    <mergeCell ref="A416:F416"/>
    <mergeCell ref="B430:F430"/>
    <mergeCell ref="B421:F421"/>
    <mergeCell ref="A397:F397"/>
    <mergeCell ref="B413:F413"/>
    <mergeCell ref="A414:F414"/>
    <mergeCell ref="B409:F409"/>
    <mergeCell ref="A412:F412"/>
    <mergeCell ref="A415:F415"/>
    <mergeCell ref="B404:F404"/>
    <mergeCell ref="B406:F406"/>
    <mergeCell ref="B405:F405"/>
    <mergeCell ref="B382:F382"/>
    <mergeCell ref="K454:M454"/>
    <mergeCell ref="B342:F342"/>
    <mergeCell ref="B368:F368"/>
    <mergeCell ref="K443:M443"/>
    <mergeCell ref="A417:F417"/>
    <mergeCell ref="B346:F346"/>
    <mergeCell ref="B410:F410"/>
    <mergeCell ref="K441:M441"/>
    <mergeCell ref="K436:M436"/>
    <mergeCell ref="K432:M432"/>
    <mergeCell ref="K451:M451"/>
    <mergeCell ref="K433:M433"/>
    <mergeCell ref="K434:M434"/>
    <mergeCell ref="A411:F411"/>
    <mergeCell ref="B364:F364"/>
    <mergeCell ref="B362:F362"/>
    <mergeCell ref="K438:M438"/>
    <mergeCell ref="K435:M435"/>
    <mergeCell ref="B403:F403"/>
    <mergeCell ref="B407:F407"/>
    <mergeCell ref="B388:F388"/>
    <mergeCell ref="B387:F387"/>
    <mergeCell ref="B389:F389"/>
    <mergeCell ref="B402:F402"/>
    <mergeCell ref="A296:F296"/>
    <mergeCell ref="A297:F297"/>
    <mergeCell ref="A298:F298"/>
    <mergeCell ref="B299:F299"/>
    <mergeCell ref="B312:F312"/>
    <mergeCell ref="B313:F313"/>
    <mergeCell ref="A302:F302"/>
    <mergeCell ref="A303:F303"/>
    <mergeCell ref="B341:F341"/>
    <mergeCell ref="B326:F326"/>
    <mergeCell ref="B327:F327"/>
    <mergeCell ref="B328:F328"/>
    <mergeCell ref="B322:F322"/>
    <mergeCell ref="B323:F323"/>
    <mergeCell ref="B324:F324"/>
    <mergeCell ref="B325:F325"/>
    <mergeCell ref="B310:F310"/>
    <mergeCell ref="B311:F311"/>
    <mergeCell ref="B321:F321"/>
    <mergeCell ref="B316:F316"/>
    <mergeCell ref="B317:F317"/>
    <mergeCell ref="B318:F318"/>
    <mergeCell ref="B314:F314"/>
    <mergeCell ref="B315:F315"/>
  </mergeCells>
  <phoneticPr fontId="5" type="noConversion"/>
  <pageMargins left="0.74803149606299213" right="0.74803149606299213" top="0.86614173228346458" bottom="0.70866141732283472" header="0.51181102362204722" footer="0.51181102362204722"/>
  <pageSetup paperSize="9" orientation="portrait" horizontalDpi="4294967293" r:id="rId1"/>
  <headerFooter alignWithMargins="0">
    <oddHeader xml:space="preserve">&amp;L&amp;"Arial,Bold"Izgradnja groblja Zoričići - Mrtvačnica, Crikvenica
&amp;R&amp;"Arial,Bold"TROŠKOVNIK  </oddHeader>
    <oddFooter>&amp;L&amp;9
&amp;R&amp;9&amp;P</oddFooter>
  </headerFooter>
  <rowBreaks count="5" manualBreakCount="5">
    <brk id="100" max="5" man="1"/>
    <brk id="173" max="5" man="1"/>
    <brk id="278" max="5" man="1"/>
    <brk id="356" max="5" man="1"/>
    <brk id="45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J549"/>
  <sheetViews>
    <sheetView view="pageLayout" topLeftCell="A214" zoomScaleNormal="100" zoomScaleSheetLayoutView="115" workbookViewId="0">
      <selection activeCell="D217" sqref="D217"/>
    </sheetView>
  </sheetViews>
  <sheetFormatPr defaultRowHeight="12.75" outlineLevelRow="1"/>
  <cols>
    <col min="1" max="1" width="6.5703125" style="291" customWidth="1"/>
    <col min="2" max="2" width="45.7109375" style="27" customWidth="1"/>
    <col min="3" max="3" width="6.7109375" style="13" customWidth="1"/>
    <col min="4" max="4" width="7.28515625" style="14" customWidth="1"/>
    <col min="5" max="5" width="9.7109375" style="34" customWidth="1"/>
    <col min="6" max="6" width="11.7109375" style="14" customWidth="1"/>
    <col min="7" max="7" width="9.140625" style="1"/>
    <col min="8" max="8" width="43" style="1" customWidth="1"/>
    <col min="9" max="16384" width="9.140625" style="1"/>
  </cols>
  <sheetData>
    <row r="1" spans="1:7" s="16" customFormat="1" ht="23.25" thickBot="1">
      <c r="A1" s="271" t="s">
        <v>843</v>
      </c>
      <c r="B1" s="36" t="s">
        <v>844</v>
      </c>
      <c r="C1" s="36" t="s">
        <v>866</v>
      </c>
      <c r="D1" s="36" t="s">
        <v>845</v>
      </c>
      <c r="E1" s="41" t="s">
        <v>430</v>
      </c>
      <c r="F1" s="375" t="s">
        <v>431</v>
      </c>
    </row>
    <row r="2" spans="1:7" s="16" customFormat="1">
      <c r="A2" s="272"/>
      <c r="B2" s="3"/>
      <c r="C2" s="6"/>
      <c r="D2" s="10"/>
      <c r="E2" s="42"/>
      <c r="F2" s="372"/>
    </row>
    <row r="3" spans="1:7">
      <c r="A3" s="273"/>
      <c r="B3" s="18"/>
      <c r="C3" s="1902"/>
      <c r="D3" s="1903"/>
      <c r="E3" s="1904"/>
      <c r="F3" s="1903"/>
    </row>
    <row r="4" spans="1:7">
      <c r="A4" s="273" t="s">
        <v>754</v>
      </c>
      <c r="B4" s="18" t="s">
        <v>337</v>
      </c>
      <c r="C4" s="1902"/>
      <c r="D4" s="1903"/>
      <c r="E4" s="1904"/>
      <c r="F4" s="1903"/>
    </row>
    <row r="5" spans="1:7">
      <c r="A5" s="272"/>
      <c r="B5" s="3"/>
      <c r="C5" s="6"/>
      <c r="D5" s="10"/>
      <c r="E5" s="42"/>
      <c r="F5" s="372"/>
    </row>
    <row r="6" spans="1:7">
      <c r="A6" s="272"/>
      <c r="B6" s="3"/>
      <c r="C6" s="6"/>
      <c r="D6" s="10"/>
      <c r="E6" s="42"/>
      <c r="F6" s="372"/>
    </row>
    <row r="7" spans="1:7" ht="12.75" customHeight="1">
      <c r="A7" s="273" t="s">
        <v>847</v>
      </c>
      <c r="B7" s="1905" t="s">
        <v>1148</v>
      </c>
      <c r="C7" s="1905"/>
      <c r="D7" s="4"/>
      <c r="E7" s="43"/>
      <c r="F7" s="367"/>
    </row>
    <row r="8" spans="1:7" s="83" customFormat="1" hidden="1" outlineLevel="1">
      <c r="A8" s="274"/>
      <c r="B8" s="49"/>
      <c r="C8" s="50"/>
      <c r="D8" s="51"/>
      <c r="E8" s="66"/>
      <c r="F8" s="376"/>
      <c r="G8" s="82"/>
    </row>
    <row r="9" spans="1:7" s="83" customFormat="1" hidden="1" outlineLevel="1">
      <c r="A9" s="274"/>
      <c r="B9" s="49" t="s">
        <v>1242</v>
      </c>
      <c r="C9" s="50"/>
      <c r="D9" s="51"/>
      <c r="E9" s="66"/>
      <c r="F9" s="376"/>
      <c r="G9" s="82"/>
    </row>
    <row r="10" spans="1:7" s="83" customFormat="1" ht="27.75" hidden="1" customHeight="1" outlineLevel="1">
      <c r="A10" s="1881" t="s">
        <v>1149</v>
      </c>
      <c r="B10" s="1881"/>
      <c r="C10" s="1881"/>
      <c r="D10" s="1881"/>
      <c r="E10" s="1881"/>
      <c r="F10" s="1881"/>
      <c r="G10" s="82"/>
    </row>
    <row r="11" spans="1:7" s="65" customFormat="1" hidden="1" outlineLevel="1">
      <c r="A11" s="274"/>
      <c r="B11" s="1881" t="s">
        <v>1150</v>
      </c>
      <c r="C11" s="1881"/>
      <c r="D11" s="1881"/>
      <c r="E11" s="1881"/>
      <c r="F11" s="1881"/>
      <c r="G11" s="64"/>
    </row>
    <row r="12" spans="1:7" s="65" customFormat="1" hidden="1" outlineLevel="1">
      <c r="A12" s="274"/>
      <c r="B12" s="1881" t="s">
        <v>1151</v>
      </c>
      <c r="C12" s="1881"/>
      <c r="D12" s="1881"/>
      <c r="E12" s="1881"/>
      <c r="F12" s="1881"/>
      <c r="G12" s="64"/>
    </row>
    <row r="13" spans="1:7" s="83" customFormat="1" ht="12.75" hidden="1" customHeight="1" outlineLevel="1">
      <c r="A13" s="1881" t="s">
        <v>1152</v>
      </c>
      <c r="B13" s="1881"/>
      <c r="C13" s="1881"/>
      <c r="D13" s="1881"/>
      <c r="E13" s="1881"/>
      <c r="F13" s="1881"/>
      <c r="G13" s="82"/>
    </row>
    <row r="14" spans="1:7" s="65" customFormat="1" hidden="1" outlineLevel="1">
      <c r="A14" s="274"/>
      <c r="B14" s="1881" t="s">
        <v>375</v>
      </c>
      <c r="C14" s="1881"/>
      <c r="D14" s="1881"/>
      <c r="E14" s="1881"/>
      <c r="F14" s="1881"/>
      <c r="G14" s="64"/>
    </row>
    <row r="15" spans="1:7" s="83" customFormat="1" ht="14.25" hidden="1" customHeight="1" outlineLevel="1">
      <c r="A15" s="1881" t="s">
        <v>1153</v>
      </c>
      <c r="B15" s="1881"/>
      <c r="C15" s="1881"/>
      <c r="D15" s="1881"/>
      <c r="E15" s="1881"/>
      <c r="F15" s="1881"/>
      <c r="G15" s="82"/>
    </row>
    <row r="16" spans="1:7" s="65" customFormat="1" hidden="1" outlineLevel="1">
      <c r="A16" s="274"/>
      <c r="B16" s="1881" t="s">
        <v>1154</v>
      </c>
      <c r="C16" s="1881"/>
      <c r="D16" s="1881"/>
      <c r="E16" s="1881"/>
      <c r="F16" s="1881"/>
      <c r="G16" s="64"/>
    </row>
    <row r="17" spans="1:7" s="65" customFormat="1" hidden="1" outlineLevel="1">
      <c r="A17" s="274"/>
      <c r="B17" s="1881" t="s">
        <v>1155</v>
      </c>
      <c r="C17" s="1881"/>
      <c r="D17" s="1881"/>
      <c r="E17" s="1881"/>
      <c r="F17" s="1881"/>
      <c r="G17" s="64"/>
    </row>
    <row r="18" spans="1:7" s="65" customFormat="1" hidden="1" outlineLevel="1">
      <c r="A18" s="274"/>
      <c r="B18" s="1881" t="s">
        <v>1156</v>
      </c>
      <c r="C18" s="1881"/>
      <c r="D18" s="1881"/>
      <c r="E18" s="1881"/>
      <c r="F18" s="1881"/>
      <c r="G18" s="64"/>
    </row>
    <row r="19" spans="1:7" s="65" customFormat="1" hidden="1" outlineLevel="1">
      <c r="A19" s="274"/>
      <c r="B19" s="1881" t="s">
        <v>1157</v>
      </c>
      <c r="C19" s="1881"/>
      <c r="D19" s="1881"/>
      <c r="E19" s="1881"/>
      <c r="F19" s="1881"/>
      <c r="G19" s="64"/>
    </row>
    <row r="20" spans="1:7" s="65" customFormat="1" hidden="1" outlineLevel="1">
      <c r="A20" s="274"/>
      <c r="B20" s="1881" t="s">
        <v>1158</v>
      </c>
      <c r="C20" s="1881"/>
      <c r="D20" s="1881"/>
      <c r="E20" s="1881"/>
      <c r="F20" s="1881"/>
      <c r="G20" s="64"/>
    </row>
    <row r="21" spans="1:7" s="65" customFormat="1" hidden="1" outlineLevel="1">
      <c r="A21" s="274"/>
      <c r="B21" s="1881" t="s">
        <v>1159</v>
      </c>
      <c r="C21" s="1881"/>
      <c r="D21" s="1881"/>
      <c r="E21" s="1881"/>
      <c r="F21" s="1881"/>
      <c r="G21" s="64"/>
    </row>
    <row r="22" spans="1:7" s="94" customFormat="1" ht="25.5" hidden="1" customHeight="1" outlineLevel="1">
      <c r="A22" s="1881" t="s">
        <v>1247</v>
      </c>
      <c r="B22" s="1881"/>
      <c r="C22" s="1881"/>
      <c r="D22" s="1881"/>
      <c r="E22" s="1881"/>
      <c r="F22" s="1881"/>
      <c r="G22" s="93"/>
    </row>
    <row r="23" spans="1:7" s="94" customFormat="1" ht="27" hidden="1" customHeight="1" outlineLevel="1">
      <c r="A23" s="1881" t="s">
        <v>1248</v>
      </c>
      <c r="B23" s="1881"/>
      <c r="C23" s="1881"/>
      <c r="D23" s="1881"/>
      <c r="E23" s="1881"/>
      <c r="F23" s="1881"/>
      <c r="G23" s="93"/>
    </row>
    <row r="24" spans="1:7" s="94" customFormat="1" hidden="1" outlineLevel="1">
      <c r="A24" s="1881" t="s">
        <v>1249</v>
      </c>
      <c r="B24" s="1881"/>
      <c r="C24" s="1881"/>
      <c r="D24" s="1881"/>
      <c r="E24" s="1881"/>
      <c r="F24" s="1881"/>
      <c r="G24" s="93"/>
    </row>
    <row r="25" spans="1:7" s="94" customFormat="1" ht="26.25" hidden="1" customHeight="1" outlineLevel="1">
      <c r="A25" s="1881" t="s">
        <v>1250</v>
      </c>
      <c r="B25" s="1881"/>
      <c r="C25" s="1881"/>
      <c r="D25" s="1881"/>
      <c r="E25" s="1881"/>
      <c r="F25" s="1881"/>
      <c r="G25" s="93"/>
    </row>
    <row r="26" spans="1:7" s="94" customFormat="1" ht="39.75" hidden="1" customHeight="1" outlineLevel="1">
      <c r="A26" s="1881" t="s">
        <v>1251</v>
      </c>
      <c r="B26" s="1881"/>
      <c r="C26" s="1881"/>
      <c r="D26" s="1881"/>
      <c r="E26" s="1881"/>
      <c r="F26" s="1881"/>
      <c r="G26" s="93"/>
    </row>
    <row r="27" spans="1:7" s="94" customFormat="1" ht="12.75" hidden="1" customHeight="1" outlineLevel="1">
      <c r="A27" s="1881" t="s">
        <v>1252</v>
      </c>
      <c r="B27" s="1881"/>
      <c r="C27" s="1881"/>
      <c r="D27" s="1881"/>
      <c r="E27" s="1881"/>
      <c r="F27" s="1881"/>
      <c r="G27" s="93"/>
    </row>
    <row r="28" spans="1:7" s="94" customFormat="1" ht="26.25" hidden="1" customHeight="1" outlineLevel="1">
      <c r="A28" s="1881" t="s">
        <v>1253</v>
      </c>
      <c r="B28" s="1881"/>
      <c r="C28" s="1881"/>
      <c r="D28" s="1881"/>
      <c r="E28" s="1881"/>
      <c r="F28" s="1881"/>
      <c r="G28" s="93"/>
    </row>
    <row r="29" spans="1:7" s="94" customFormat="1" ht="27" hidden="1" customHeight="1" outlineLevel="1">
      <c r="A29" s="1881" t="s">
        <v>1254</v>
      </c>
      <c r="B29" s="1881"/>
      <c r="C29" s="1881"/>
      <c r="D29" s="1881"/>
      <c r="E29" s="1881"/>
      <c r="F29" s="1881"/>
      <c r="G29" s="93"/>
    </row>
    <row r="30" spans="1:7" s="94" customFormat="1" ht="26.25" hidden="1" customHeight="1" outlineLevel="1">
      <c r="A30" s="1881" t="s">
        <v>308</v>
      </c>
      <c r="B30" s="1881"/>
      <c r="C30" s="1881"/>
      <c r="D30" s="1881"/>
      <c r="E30" s="1881"/>
      <c r="F30" s="1881"/>
      <c r="G30" s="93"/>
    </row>
    <row r="31" spans="1:7" s="94" customFormat="1" ht="12.75" hidden="1" customHeight="1" outlineLevel="1">
      <c r="A31" s="1881" t="s">
        <v>448</v>
      </c>
      <c r="B31" s="1881"/>
      <c r="C31" s="1881"/>
      <c r="D31" s="1881"/>
      <c r="E31" s="1881"/>
      <c r="F31" s="1881"/>
      <c r="G31" s="93"/>
    </row>
    <row r="32" spans="1:7" s="65" customFormat="1" hidden="1" outlineLevel="1">
      <c r="A32" s="274"/>
      <c r="B32" s="1881" t="s">
        <v>309</v>
      </c>
      <c r="C32" s="1881"/>
      <c r="D32" s="1881"/>
      <c r="E32" s="1881"/>
      <c r="F32" s="1881"/>
      <c r="G32" s="64"/>
    </row>
    <row r="33" spans="1:7" s="65" customFormat="1" hidden="1" outlineLevel="1">
      <c r="A33" s="274"/>
      <c r="B33" s="1881" t="s">
        <v>310</v>
      </c>
      <c r="C33" s="1881"/>
      <c r="D33" s="1881"/>
      <c r="E33" s="1881"/>
      <c r="F33" s="1881"/>
      <c r="G33" s="64"/>
    </row>
    <row r="34" spans="1:7" s="65" customFormat="1" hidden="1" outlineLevel="1">
      <c r="A34" s="274"/>
      <c r="B34" s="1881" t="s">
        <v>311</v>
      </c>
      <c r="C34" s="1881"/>
      <c r="D34" s="1881"/>
      <c r="E34" s="1881"/>
      <c r="F34" s="1881"/>
      <c r="G34" s="64"/>
    </row>
    <row r="35" spans="1:7" s="65" customFormat="1" hidden="1" outlineLevel="1">
      <c r="A35" s="274"/>
      <c r="B35" s="1881" t="s">
        <v>312</v>
      </c>
      <c r="C35" s="1881"/>
      <c r="D35" s="1881"/>
      <c r="E35" s="1881"/>
      <c r="F35" s="1881"/>
      <c r="G35" s="64"/>
    </row>
    <row r="36" spans="1:7" s="65" customFormat="1" hidden="1" outlineLevel="1">
      <c r="A36" s="274"/>
      <c r="B36" s="1881" t="s">
        <v>313</v>
      </c>
      <c r="C36" s="1881"/>
      <c r="D36" s="1881"/>
      <c r="E36" s="1881"/>
      <c r="F36" s="1881"/>
      <c r="G36" s="64"/>
    </row>
    <row r="37" spans="1:7" s="65" customFormat="1" hidden="1" outlineLevel="1">
      <c r="A37" s="274"/>
      <c r="B37" s="1881" t="s">
        <v>314</v>
      </c>
      <c r="C37" s="1881"/>
      <c r="D37" s="1881"/>
      <c r="E37" s="1881"/>
      <c r="F37" s="1881"/>
      <c r="G37" s="64"/>
    </row>
    <row r="38" spans="1:7" s="65" customFormat="1" hidden="1" outlineLevel="1">
      <c r="A38" s="274"/>
      <c r="B38" s="1881" t="s">
        <v>315</v>
      </c>
      <c r="C38" s="1881"/>
      <c r="D38" s="1881"/>
      <c r="E38" s="1881"/>
      <c r="F38" s="1881"/>
      <c r="G38" s="64"/>
    </row>
    <row r="39" spans="1:7" s="65" customFormat="1" hidden="1" outlineLevel="1">
      <c r="A39" s="274"/>
      <c r="B39" s="1881" t="s">
        <v>316</v>
      </c>
      <c r="C39" s="1881"/>
      <c r="D39" s="1881"/>
      <c r="E39" s="1881"/>
      <c r="F39" s="1881"/>
      <c r="G39" s="64"/>
    </row>
    <row r="40" spans="1:7" s="65" customFormat="1" ht="26.25" hidden="1" customHeight="1" outlineLevel="1">
      <c r="A40" s="274"/>
      <c r="B40" s="1881" t="s">
        <v>317</v>
      </c>
      <c r="C40" s="1881"/>
      <c r="D40" s="1881"/>
      <c r="E40" s="1881"/>
      <c r="F40" s="1881"/>
      <c r="G40" s="64"/>
    </row>
    <row r="41" spans="1:7" s="65" customFormat="1" hidden="1" outlineLevel="1">
      <c r="A41" s="274"/>
      <c r="B41" s="1881" t="s">
        <v>318</v>
      </c>
      <c r="C41" s="1881"/>
      <c r="D41" s="1881"/>
      <c r="E41" s="1881"/>
      <c r="F41" s="1881"/>
      <c r="G41" s="64"/>
    </row>
    <row r="42" spans="1:7" s="65" customFormat="1" hidden="1" outlineLevel="1">
      <c r="A42" s="274"/>
      <c r="B42" s="1881" t="s">
        <v>319</v>
      </c>
      <c r="C42" s="1881"/>
      <c r="D42" s="1881"/>
      <c r="E42" s="1881"/>
      <c r="F42" s="1881"/>
      <c r="G42" s="64"/>
    </row>
    <row r="43" spans="1:7" s="65" customFormat="1" hidden="1" outlineLevel="1">
      <c r="A43" s="274"/>
      <c r="B43" s="1881" t="s">
        <v>320</v>
      </c>
      <c r="C43" s="1881"/>
      <c r="D43" s="1881"/>
      <c r="E43" s="1881"/>
      <c r="F43" s="1881"/>
      <c r="G43" s="64"/>
    </row>
    <row r="44" spans="1:7" s="65" customFormat="1" hidden="1" outlineLevel="1">
      <c r="A44" s="274"/>
      <c r="B44" s="1881" t="s">
        <v>321</v>
      </c>
      <c r="C44" s="1881"/>
      <c r="D44" s="1881"/>
      <c r="E44" s="1881"/>
      <c r="F44" s="1881"/>
      <c r="G44" s="64"/>
    </row>
    <row r="45" spans="1:7" s="65" customFormat="1" hidden="1" outlineLevel="1">
      <c r="A45" s="274"/>
      <c r="B45" s="1881" t="s">
        <v>322</v>
      </c>
      <c r="C45" s="1881"/>
      <c r="D45" s="1881"/>
      <c r="E45" s="1881"/>
      <c r="F45" s="1881"/>
      <c r="G45" s="64"/>
    </row>
    <row r="46" spans="1:7" s="56" customFormat="1" collapsed="1">
      <c r="A46" s="275"/>
      <c r="B46" s="95"/>
      <c r="C46" s="96"/>
      <c r="D46" s="97"/>
      <c r="E46" s="98"/>
      <c r="F46" s="377"/>
      <c r="G46" s="55"/>
    </row>
    <row r="47" spans="1:7" s="11" customFormat="1" ht="36" customHeight="1">
      <c r="A47" s="400" t="s">
        <v>331</v>
      </c>
      <c r="B47" s="491" t="s">
        <v>14</v>
      </c>
      <c r="C47" s="491"/>
      <c r="D47" s="491"/>
      <c r="E47" s="146"/>
      <c r="F47" s="403"/>
    </row>
    <row r="48" spans="1:7" s="11" customFormat="1">
      <c r="A48" s="404"/>
      <c r="B48" s="422" t="s">
        <v>750</v>
      </c>
      <c r="C48" s="417" t="s">
        <v>850</v>
      </c>
      <c r="D48" s="423">
        <v>4</v>
      </c>
      <c r="E48" s="1744"/>
      <c r="F48" s="529">
        <f>D48*E48</f>
        <v>0</v>
      </c>
    </row>
    <row r="49" spans="1:7" s="11" customFormat="1" ht="82.5" customHeight="1">
      <c r="A49" s="418" t="s">
        <v>332</v>
      </c>
      <c r="B49" s="492" t="s">
        <v>657</v>
      </c>
      <c r="C49" s="492"/>
      <c r="D49" s="492"/>
      <c r="E49" s="1745"/>
      <c r="F49" s="1746"/>
    </row>
    <row r="50" spans="1:7" s="11" customFormat="1" ht="12" customHeight="1">
      <c r="A50" s="400"/>
      <c r="B50" s="422" t="s">
        <v>750</v>
      </c>
      <c r="C50" s="402" t="s">
        <v>850</v>
      </c>
      <c r="D50" s="479">
        <v>4</v>
      </c>
      <c r="E50" s="1743"/>
      <c r="F50" s="529">
        <f>D50*E50</f>
        <v>0</v>
      </c>
    </row>
    <row r="51" spans="1:7" s="11" customFormat="1" ht="94.5" customHeight="1">
      <c r="A51" s="418" t="s">
        <v>333</v>
      </c>
      <c r="B51" s="492" t="s">
        <v>15</v>
      </c>
      <c r="C51" s="492"/>
      <c r="D51" s="492"/>
      <c r="E51" s="1745"/>
      <c r="F51" s="1746"/>
    </row>
    <row r="52" spans="1:7" s="11" customFormat="1">
      <c r="A52" s="400"/>
      <c r="B52" s="430" t="s">
        <v>750</v>
      </c>
      <c r="C52" s="493"/>
      <c r="D52" s="493"/>
      <c r="E52" s="1743"/>
      <c r="F52" s="529"/>
    </row>
    <row r="53" spans="1:7" s="11" customFormat="1">
      <c r="A53" s="404" t="s">
        <v>401</v>
      </c>
      <c r="B53" s="494" t="s">
        <v>1012</v>
      </c>
      <c r="C53" s="417" t="s">
        <v>849</v>
      </c>
      <c r="D53" s="423">
        <v>110</v>
      </c>
      <c r="E53" s="1744"/>
      <c r="F53" s="528">
        <f>D53*E53</f>
        <v>0</v>
      </c>
    </row>
    <row r="54" spans="1:7" s="11" customFormat="1">
      <c r="A54" s="400" t="s">
        <v>334</v>
      </c>
      <c r="B54" s="493" t="s">
        <v>1014</v>
      </c>
      <c r="C54" s="402"/>
      <c r="D54" s="479"/>
      <c r="E54" s="1743"/>
      <c r="F54" s="529"/>
    </row>
    <row r="55" spans="1:7" s="11" customFormat="1">
      <c r="A55" s="400"/>
      <c r="B55" s="430" t="s">
        <v>750</v>
      </c>
      <c r="C55" s="493"/>
      <c r="D55" s="493"/>
      <c r="E55" s="1743"/>
      <c r="F55" s="529"/>
    </row>
    <row r="56" spans="1:7" s="11" customFormat="1">
      <c r="A56" s="400" t="s">
        <v>401</v>
      </c>
      <c r="B56" s="493" t="s">
        <v>16</v>
      </c>
      <c r="C56" s="402" t="s">
        <v>849</v>
      </c>
      <c r="D56" s="479">
        <v>14</v>
      </c>
      <c r="E56" s="1743"/>
      <c r="F56" s="529">
        <f>D56*E56</f>
        <v>0</v>
      </c>
    </row>
    <row r="57" spans="1:7" s="56" customFormat="1" ht="28.5" customHeight="1">
      <c r="A57" s="451" t="s">
        <v>335</v>
      </c>
      <c r="B57" s="57" t="s">
        <v>1013</v>
      </c>
      <c r="C57" s="58" t="s">
        <v>867</v>
      </c>
      <c r="D57" s="59">
        <v>1</v>
      </c>
      <c r="E57" s="60"/>
      <c r="F57" s="378">
        <f>D57*E57</f>
        <v>0</v>
      </c>
      <c r="G57" s="55"/>
    </row>
    <row r="58" spans="1:7" s="11" customFormat="1">
      <c r="A58" s="445"/>
      <c r="B58" s="430"/>
      <c r="C58" s="402"/>
      <c r="D58" s="403"/>
      <c r="E58" s="1743"/>
      <c r="F58" s="529"/>
    </row>
    <row r="59" spans="1:7" s="11" customFormat="1">
      <c r="A59" s="445"/>
      <c r="B59" s="446" t="s">
        <v>567</v>
      </c>
      <c r="C59" s="402"/>
      <c r="D59" s="403"/>
      <c r="E59" s="1743"/>
      <c r="F59" s="529">
        <f>SUM(F47:F57)</f>
        <v>0</v>
      </c>
    </row>
    <row r="60" spans="1:7">
      <c r="A60" s="447"/>
      <c r="B60" s="438"/>
      <c r="C60" s="409"/>
      <c r="D60" s="448"/>
      <c r="E60" s="144"/>
      <c r="F60" s="448"/>
    </row>
    <row r="61" spans="1:7" s="135" customFormat="1">
      <c r="A61" s="406"/>
      <c r="B61" s="438"/>
      <c r="C61" s="462"/>
      <c r="D61" s="410"/>
      <c r="E61" s="144"/>
      <c r="F61" s="410"/>
    </row>
    <row r="62" spans="1:7" s="105" customFormat="1">
      <c r="A62" s="278" t="s">
        <v>332</v>
      </c>
      <c r="B62" s="121" t="s">
        <v>1210</v>
      </c>
      <c r="C62" s="118"/>
      <c r="D62" s="119"/>
      <c r="E62" s="120"/>
      <c r="F62" s="120"/>
    </row>
    <row r="63" spans="1:7" s="113" customFormat="1" ht="12.75" hidden="1" customHeight="1" outlineLevel="1">
      <c r="A63" s="274"/>
      <c r="B63" s="1882"/>
      <c r="C63" s="1882"/>
      <c r="D63" s="1882"/>
      <c r="E63" s="1882"/>
      <c r="F63" s="1882"/>
      <c r="G63" s="112"/>
    </row>
    <row r="64" spans="1:7" s="113" customFormat="1" ht="12.75" hidden="1" customHeight="1" outlineLevel="1">
      <c r="A64" s="274"/>
      <c r="B64" s="1882" t="s">
        <v>550</v>
      </c>
      <c r="C64" s="1882"/>
      <c r="D64" s="1882"/>
      <c r="E64" s="1882"/>
      <c r="F64" s="1882"/>
      <c r="G64" s="112"/>
    </row>
    <row r="65" spans="1:7" s="113" customFormat="1" ht="12.75" hidden="1" customHeight="1" outlineLevel="1">
      <c r="A65" s="274"/>
      <c r="B65" s="1882"/>
      <c r="C65" s="1882"/>
      <c r="D65" s="1882"/>
      <c r="E65" s="1882"/>
      <c r="F65" s="1882"/>
      <c r="G65" s="112"/>
    </row>
    <row r="66" spans="1:7" s="113" customFormat="1" ht="12.75" hidden="1" customHeight="1" outlineLevel="1">
      <c r="A66" s="274"/>
      <c r="B66" s="1882" t="s">
        <v>733</v>
      </c>
      <c r="C66" s="1882"/>
      <c r="D66" s="1882"/>
      <c r="E66" s="1882"/>
      <c r="F66" s="1882"/>
      <c r="G66" s="112"/>
    </row>
    <row r="67" spans="1:7" s="113" customFormat="1" ht="77.25" hidden="1" customHeight="1" outlineLevel="1">
      <c r="A67" s="1881" t="s">
        <v>551</v>
      </c>
      <c r="B67" s="1881"/>
      <c r="C67" s="1881"/>
      <c r="D67" s="1881"/>
      <c r="E67" s="1881"/>
      <c r="F67" s="1881"/>
      <c r="G67" s="112"/>
    </row>
    <row r="68" spans="1:7" s="113" customFormat="1" ht="26.25" hidden="1" customHeight="1" outlineLevel="1">
      <c r="A68" s="1881" t="s">
        <v>552</v>
      </c>
      <c r="B68" s="1881"/>
      <c r="C68" s="1881"/>
      <c r="D68" s="1881"/>
      <c r="E68" s="1881"/>
      <c r="F68" s="1881"/>
      <c r="G68" s="112"/>
    </row>
    <row r="69" spans="1:7" s="113" customFormat="1" ht="37.5" hidden="1" customHeight="1" outlineLevel="1">
      <c r="A69" s="1881" t="s">
        <v>553</v>
      </c>
      <c r="B69" s="1881"/>
      <c r="C69" s="1881"/>
      <c r="D69" s="1881"/>
      <c r="E69" s="1881"/>
      <c r="F69" s="1881"/>
      <c r="G69" s="112"/>
    </row>
    <row r="70" spans="1:7" s="113" customFormat="1" ht="25.5" hidden="1" customHeight="1" outlineLevel="1">
      <c r="A70" s="1881" t="s">
        <v>554</v>
      </c>
      <c r="B70" s="1881"/>
      <c r="C70" s="1881"/>
      <c r="D70" s="1881"/>
      <c r="E70" s="1881"/>
      <c r="F70" s="1881"/>
      <c r="G70" s="112"/>
    </row>
    <row r="71" spans="1:7" s="113" customFormat="1" ht="12.75" hidden="1" customHeight="1" outlineLevel="1">
      <c r="A71" s="1881" t="s">
        <v>555</v>
      </c>
      <c r="B71" s="1881"/>
      <c r="C71" s="1881"/>
      <c r="D71" s="1881"/>
      <c r="E71" s="1881"/>
      <c r="F71" s="1881"/>
      <c r="G71" s="112"/>
    </row>
    <row r="72" spans="1:7" s="113" customFormat="1" ht="12.75" hidden="1" customHeight="1" outlineLevel="1">
      <c r="A72" s="1881" t="s">
        <v>556</v>
      </c>
      <c r="B72" s="1881"/>
      <c r="C72" s="1881"/>
      <c r="D72" s="1881"/>
      <c r="E72" s="1881"/>
      <c r="F72" s="1881"/>
      <c r="G72" s="112"/>
    </row>
    <row r="73" spans="1:7" s="113" customFormat="1" ht="12.75" hidden="1" customHeight="1" outlineLevel="1">
      <c r="A73" s="1881" t="s">
        <v>557</v>
      </c>
      <c r="B73" s="1881"/>
      <c r="C73" s="1881"/>
      <c r="D73" s="1881"/>
      <c r="E73" s="1881"/>
      <c r="F73" s="1881"/>
      <c r="G73" s="112"/>
    </row>
    <row r="74" spans="1:7" s="113" customFormat="1" ht="12.75" hidden="1" customHeight="1" outlineLevel="1">
      <c r="A74" s="274"/>
      <c r="B74" s="1882" t="s">
        <v>179</v>
      </c>
      <c r="C74" s="1882"/>
      <c r="D74" s="1882"/>
      <c r="E74" s="1882"/>
      <c r="F74" s="1882"/>
      <c r="G74" s="112"/>
    </row>
    <row r="75" spans="1:7" s="113" customFormat="1" ht="27" hidden="1" customHeight="1" outlineLevel="1">
      <c r="A75" s="1881" t="s">
        <v>180</v>
      </c>
      <c r="B75" s="1881"/>
      <c r="C75" s="1881"/>
      <c r="D75" s="1881"/>
      <c r="E75" s="1881"/>
      <c r="F75" s="1881"/>
      <c r="G75" s="112"/>
    </row>
    <row r="76" spans="1:7" s="113" customFormat="1" ht="39.75" hidden="1" customHeight="1" outlineLevel="1">
      <c r="A76" s="1881" t="s">
        <v>181</v>
      </c>
      <c r="B76" s="1881"/>
      <c r="C76" s="1881"/>
      <c r="D76" s="1881"/>
      <c r="E76" s="1881"/>
      <c r="F76" s="1881"/>
      <c r="G76" s="112"/>
    </row>
    <row r="77" spans="1:7" s="113" customFormat="1" ht="53.25" hidden="1" customHeight="1" outlineLevel="1">
      <c r="A77" s="1881" t="s">
        <v>182</v>
      </c>
      <c r="B77" s="1881"/>
      <c r="C77" s="1881"/>
      <c r="D77" s="1881"/>
      <c r="E77" s="1881"/>
      <c r="F77" s="1881"/>
      <c r="G77" s="112"/>
    </row>
    <row r="78" spans="1:7" s="113" customFormat="1" ht="52.5" hidden="1" customHeight="1" outlineLevel="1">
      <c r="A78" s="1881" t="s">
        <v>183</v>
      </c>
      <c r="B78" s="1881"/>
      <c r="C78" s="1881"/>
      <c r="D78" s="1881"/>
      <c r="E78" s="1881"/>
      <c r="F78" s="1881"/>
      <c r="G78" s="112"/>
    </row>
    <row r="79" spans="1:7" s="113" customFormat="1" ht="27" hidden="1" customHeight="1" outlineLevel="1">
      <c r="A79" s="1881" t="s">
        <v>184</v>
      </c>
      <c r="B79" s="1881"/>
      <c r="C79" s="1881"/>
      <c r="D79" s="1881"/>
      <c r="E79" s="1881"/>
      <c r="F79" s="1881"/>
      <c r="G79" s="112"/>
    </row>
    <row r="80" spans="1:7" s="113" customFormat="1" ht="12.75" hidden="1" customHeight="1" outlineLevel="1">
      <c r="A80" s="1881" t="s">
        <v>185</v>
      </c>
      <c r="B80" s="1881"/>
      <c r="C80" s="1881"/>
      <c r="D80" s="1881"/>
      <c r="E80" s="1881"/>
      <c r="F80" s="1881"/>
      <c r="G80" s="112"/>
    </row>
    <row r="81" spans="1:7" s="113" customFormat="1" ht="12.75" hidden="1" customHeight="1" outlineLevel="1">
      <c r="A81" s="1881" t="s">
        <v>186</v>
      </c>
      <c r="B81" s="1881"/>
      <c r="C81" s="1881"/>
      <c r="D81" s="1881"/>
      <c r="E81" s="1881"/>
      <c r="F81" s="1881"/>
      <c r="G81" s="112"/>
    </row>
    <row r="82" spans="1:7" s="113" customFormat="1" ht="12.75" hidden="1" customHeight="1" outlineLevel="1">
      <c r="A82" s="1881" t="s">
        <v>187</v>
      </c>
      <c r="B82" s="1881"/>
      <c r="C82" s="1881"/>
      <c r="D82" s="1881"/>
      <c r="E82" s="1881"/>
      <c r="F82" s="1881"/>
      <c r="G82" s="112"/>
    </row>
    <row r="83" spans="1:7" s="113" customFormat="1" ht="12.75" hidden="1" customHeight="1" outlineLevel="1">
      <c r="A83" s="274"/>
      <c r="B83" s="1882" t="s">
        <v>694</v>
      </c>
      <c r="C83" s="1882"/>
      <c r="D83" s="1882"/>
      <c r="E83" s="1882"/>
      <c r="F83" s="1882"/>
      <c r="G83" s="112"/>
    </row>
    <row r="84" spans="1:7" s="113" customFormat="1" ht="27" hidden="1" customHeight="1" outlineLevel="1">
      <c r="A84" s="1881" t="s">
        <v>695</v>
      </c>
      <c r="B84" s="1881"/>
      <c r="C84" s="1881"/>
      <c r="D84" s="1881"/>
      <c r="E84" s="1881"/>
      <c r="F84" s="1881"/>
      <c r="G84" s="112"/>
    </row>
    <row r="85" spans="1:7" s="113" customFormat="1" ht="65.25" hidden="1" customHeight="1" outlineLevel="1">
      <c r="A85" s="1881" t="s">
        <v>58</v>
      </c>
      <c r="B85" s="1881"/>
      <c r="C85" s="1881"/>
      <c r="D85" s="1881"/>
      <c r="E85" s="1881"/>
      <c r="F85" s="1881"/>
      <c r="G85" s="112"/>
    </row>
    <row r="86" spans="1:7" s="113" customFormat="1" ht="142.5" hidden="1" customHeight="1" outlineLevel="1">
      <c r="A86" s="1881" t="s">
        <v>1147</v>
      </c>
      <c r="B86" s="1881"/>
      <c r="C86" s="1881"/>
      <c r="D86" s="1881"/>
      <c r="E86" s="1881"/>
      <c r="F86" s="1881"/>
      <c r="G86" s="112"/>
    </row>
    <row r="87" spans="1:7" s="113" customFormat="1" ht="12.75" hidden="1" customHeight="1" outlineLevel="1">
      <c r="A87" s="1881" t="s">
        <v>59</v>
      </c>
      <c r="B87" s="1881"/>
      <c r="C87" s="1881"/>
      <c r="D87" s="1881"/>
      <c r="E87" s="1881"/>
      <c r="F87" s="1881"/>
      <c r="G87" s="112"/>
    </row>
    <row r="88" spans="1:7" s="113" customFormat="1" ht="12.75" hidden="1" customHeight="1" outlineLevel="1">
      <c r="A88" s="1881" t="s">
        <v>596</v>
      </c>
      <c r="B88" s="1881"/>
      <c r="C88" s="1881"/>
      <c r="D88" s="1881"/>
      <c r="E88" s="1881"/>
      <c r="F88" s="1881"/>
      <c r="G88" s="112"/>
    </row>
    <row r="89" spans="1:7" s="115" customFormat="1" hidden="1" outlineLevel="1">
      <c r="A89" s="279"/>
      <c r="B89" s="1881" t="s">
        <v>60</v>
      </c>
      <c r="C89" s="1881"/>
      <c r="D89" s="1881"/>
      <c r="E89" s="1881"/>
      <c r="F89" s="1881"/>
      <c r="G89" s="114"/>
    </row>
    <row r="90" spans="1:7" s="115" customFormat="1" hidden="1" outlineLevel="1">
      <c r="A90" s="279"/>
      <c r="B90" s="1881" t="s">
        <v>61</v>
      </c>
      <c r="C90" s="1881"/>
      <c r="D90" s="1881"/>
      <c r="E90" s="1881"/>
      <c r="F90" s="1881"/>
      <c r="G90" s="114"/>
    </row>
    <row r="91" spans="1:7" s="115" customFormat="1" hidden="1" outlineLevel="1">
      <c r="A91" s="279"/>
      <c r="B91" s="1881" t="s">
        <v>85</v>
      </c>
      <c r="C91" s="1881"/>
      <c r="D91" s="1881"/>
      <c r="E91" s="1881"/>
      <c r="F91" s="1881"/>
      <c r="G91" s="114"/>
    </row>
    <row r="92" spans="1:7" s="115" customFormat="1" hidden="1" outlineLevel="1">
      <c r="A92" s="279"/>
      <c r="B92" s="1881" t="s">
        <v>577</v>
      </c>
      <c r="C92" s="1881"/>
      <c r="D92" s="1881"/>
      <c r="E92" s="1881"/>
      <c r="F92" s="1881"/>
      <c r="G92" s="114"/>
    </row>
    <row r="93" spans="1:7" s="115" customFormat="1" hidden="1" outlineLevel="1">
      <c r="A93" s="279"/>
      <c r="B93" s="1881" t="s">
        <v>62</v>
      </c>
      <c r="C93" s="1881"/>
      <c r="D93" s="1881"/>
      <c r="E93" s="1881"/>
      <c r="F93" s="1881"/>
      <c r="G93" s="114"/>
    </row>
    <row r="94" spans="1:7" s="115" customFormat="1" hidden="1" outlineLevel="1">
      <c r="A94" s="279"/>
      <c r="B94" s="1881" t="s">
        <v>63</v>
      </c>
      <c r="C94" s="1881"/>
      <c r="D94" s="1881"/>
      <c r="E94" s="1881"/>
      <c r="F94" s="1881"/>
      <c r="G94" s="114"/>
    </row>
    <row r="95" spans="1:7" s="115" customFormat="1" hidden="1" outlineLevel="1">
      <c r="A95" s="279"/>
      <c r="B95" s="1881" t="s">
        <v>64</v>
      </c>
      <c r="C95" s="1881"/>
      <c r="D95" s="1881"/>
      <c r="E95" s="1881"/>
      <c r="F95" s="1881"/>
      <c r="G95" s="114"/>
    </row>
    <row r="96" spans="1:7" s="115" customFormat="1" hidden="1" outlineLevel="1">
      <c r="A96" s="279"/>
      <c r="B96" s="1881" t="s">
        <v>399</v>
      </c>
      <c r="C96" s="1881"/>
      <c r="D96" s="1881"/>
      <c r="E96" s="1881"/>
      <c r="F96" s="1881"/>
      <c r="G96" s="114"/>
    </row>
    <row r="97" spans="1:7" s="115" customFormat="1" hidden="1" outlineLevel="1">
      <c r="A97" s="279"/>
      <c r="B97" s="1881" t="s">
        <v>400</v>
      </c>
      <c r="C97" s="1881"/>
      <c r="D97" s="1881"/>
      <c r="E97" s="1881"/>
      <c r="F97" s="1881"/>
      <c r="G97" s="114"/>
    </row>
    <row r="98" spans="1:7" s="115" customFormat="1" hidden="1" outlineLevel="1">
      <c r="A98" s="279"/>
      <c r="B98" s="1881" t="s">
        <v>65</v>
      </c>
      <c r="C98" s="1881"/>
      <c r="D98" s="1881"/>
      <c r="E98" s="1881"/>
      <c r="F98" s="1881"/>
      <c r="G98" s="114"/>
    </row>
    <row r="99" spans="1:7" s="113" customFormat="1" ht="12.75" hidden="1" customHeight="1" outlineLevel="1">
      <c r="A99" s="274"/>
      <c r="B99" s="1882" t="s">
        <v>595</v>
      </c>
      <c r="C99" s="1882"/>
      <c r="D99" s="1882"/>
      <c r="E99" s="1882"/>
      <c r="F99" s="1882"/>
      <c r="G99" s="112"/>
    </row>
    <row r="100" spans="1:7" s="113" customFormat="1" ht="66" hidden="1" customHeight="1" outlineLevel="1">
      <c r="A100" s="1881" t="s">
        <v>578</v>
      </c>
      <c r="B100" s="1881"/>
      <c r="C100" s="1881"/>
      <c r="D100" s="1881"/>
      <c r="E100" s="1881"/>
      <c r="F100" s="1881"/>
      <c r="G100" s="112"/>
    </row>
    <row r="101" spans="1:7" s="113" customFormat="1" ht="38.25" hidden="1" customHeight="1" outlineLevel="1">
      <c r="A101" s="1881" t="s">
        <v>579</v>
      </c>
      <c r="B101" s="1881"/>
      <c r="C101" s="1881"/>
      <c r="D101" s="1881"/>
      <c r="E101" s="1881"/>
      <c r="F101" s="1881"/>
      <c r="G101" s="112"/>
    </row>
    <row r="102" spans="1:7" s="113" customFormat="1" ht="12.75" hidden="1" customHeight="1" outlineLevel="1">
      <c r="A102" s="1881" t="s">
        <v>66</v>
      </c>
      <c r="B102" s="1881"/>
      <c r="C102" s="1881"/>
      <c r="D102" s="1881"/>
      <c r="E102" s="1881"/>
      <c r="F102" s="1881"/>
      <c r="G102" s="112"/>
    </row>
    <row r="103" spans="1:7" s="113" customFormat="1" ht="12.75" hidden="1" customHeight="1" outlineLevel="1">
      <c r="A103" s="1881" t="s">
        <v>448</v>
      </c>
      <c r="B103" s="1881"/>
      <c r="C103" s="1881"/>
      <c r="D103" s="1881"/>
      <c r="E103" s="1881"/>
      <c r="F103" s="1881"/>
      <c r="G103" s="112"/>
    </row>
    <row r="104" spans="1:7" s="115" customFormat="1" hidden="1" outlineLevel="1">
      <c r="A104" s="279"/>
      <c r="B104" s="1881" t="s">
        <v>67</v>
      </c>
      <c r="C104" s="1881"/>
      <c r="D104" s="1881"/>
      <c r="E104" s="1881"/>
      <c r="F104" s="1881"/>
      <c r="G104" s="114"/>
    </row>
    <row r="105" spans="1:7" s="115" customFormat="1" hidden="1" outlineLevel="1">
      <c r="A105" s="279"/>
      <c r="B105" s="1881" t="s">
        <v>68</v>
      </c>
      <c r="C105" s="1881"/>
      <c r="D105" s="1881"/>
      <c r="E105" s="1881"/>
      <c r="F105" s="1881"/>
      <c r="G105" s="114"/>
    </row>
    <row r="106" spans="1:7" s="115" customFormat="1" hidden="1" outlineLevel="1">
      <c r="A106" s="279"/>
      <c r="B106" s="1881" t="s">
        <v>69</v>
      </c>
      <c r="C106" s="1881"/>
      <c r="D106" s="1881"/>
      <c r="E106" s="1881"/>
      <c r="F106" s="1881"/>
      <c r="G106" s="114"/>
    </row>
    <row r="107" spans="1:7" s="115" customFormat="1" hidden="1" outlineLevel="1">
      <c r="A107" s="279"/>
      <c r="B107" s="1881" t="s">
        <v>70</v>
      </c>
      <c r="C107" s="1881"/>
      <c r="D107" s="1881"/>
      <c r="E107" s="1881"/>
      <c r="F107" s="1881"/>
      <c r="G107" s="114"/>
    </row>
    <row r="108" spans="1:7" s="115" customFormat="1" hidden="1" outlineLevel="1">
      <c r="A108" s="279"/>
      <c r="B108" s="1881" t="s">
        <v>71</v>
      </c>
      <c r="C108" s="1881"/>
      <c r="D108" s="1881"/>
      <c r="E108" s="1881"/>
      <c r="F108" s="1881"/>
      <c r="G108" s="114"/>
    </row>
    <row r="109" spans="1:7" s="115" customFormat="1" hidden="1" outlineLevel="1">
      <c r="A109" s="279"/>
      <c r="B109" s="1881" t="s">
        <v>72</v>
      </c>
      <c r="C109" s="1881"/>
      <c r="D109" s="1881"/>
      <c r="E109" s="1881"/>
      <c r="F109" s="1881"/>
      <c r="G109" s="114"/>
    </row>
    <row r="110" spans="1:7" s="115" customFormat="1" hidden="1" outlineLevel="1">
      <c r="A110" s="279"/>
      <c r="B110" s="1881" t="s">
        <v>73</v>
      </c>
      <c r="C110" s="1881"/>
      <c r="D110" s="1881"/>
      <c r="E110" s="1881"/>
      <c r="F110" s="1881"/>
      <c r="G110" s="114"/>
    </row>
    <row r="111" spans="1:7" s="115" customFormat="1" hidden="1" outlineLevel="1">
      <c r="A111" s="279"/>
      <c r="B111" s="1881" t="s">
        <v>74</v>
      </c>
      <c r="C111" s="1881"/>
      <c r="D111" s="1881"/>
      <c r="E111" s="1881"/>
      <c r="F111" s="1881"/>
      <c r="G111" s="114"/>
    </row>
    <row r="112" spans="1:7" s="113" customFormat="1" ht="12.75" hidden="1" customHeight="1" outlineLevel="1">
      <c r="A112" s="1881" t="s">
        <v>75</v>
      </c>
      <c r="B112" s="1881"/>
      <c r="C112" s="1881"/>
      <c r="D112" s="1881"/>
      <c r="E112" s="1881"/>
      <c r="F112" s="1881"/>
      <c r="G112" s="112"/>
    </row>
    <row r="113" spans="1:7" s="113" customFormat="1" ht="12.75" hidden="1" customHeight="1" outlineLevel="1">
      <c r="A113" s="1881" t="s">
        <v>76</v>
      </c>
      <c r="B113" s="1881"/>
      <c r="C113" s="1881"/>
      <c r="D113" s="1881"/>
      <c r="E113" s="1881"/>
      <c r="F113" s="1881"/>
      <c r="G113" s="112"/>
    </row>
    <row r="114" spans="1:7" s="115" customFormat="1" hidden="1" outlineLevel="1">
      <c r="A114" s="279"/>
      <c r="B114" s="1881" t="s">
        <v>77</v>
      </c>
      <c r="C114" s="1881"/>
      <c r="D114" s="1881"/>
      <c r="E114" s="1881"/>
      <c r="F114" s="1881"/>
      <c r="G114" s="114"/>
    </row>
    <row r="115" spans="1:7" s="115" customFormat="1" hidden="1" outlineLevel="1">
      <c r="A115" s="279"/>
      <c r="B115" s="1881" t="s">
        <v>78</v>
      </c>
      <c r="C115" s="1881"/>
      <c r="D115" s="1881"/>
      <c r="E115" s="1881"/>
      <c r="F115" s="1881"/>
      <c r="G115" s="114"/>
    </row>
    <row r="116" spans="1:7" s="115" customFormat="1" hidden="1" outlineLevel="1">
      <c r="A116" s="279"/>
      <c r="B116" s="1881" t="s">
        <v>79</v>
      </c>
      <c r="C116" s="1881"/>
      <c r="D116" s="1881"/>
      <c r="E116" s="1881"/>
      <c r="F116" s="1881"/>
      <c r="G116" s="114"/>
    </row>
    <row r="117" spans="1:7" s="115" customFormat="1" hidden="1" outlineLevel="1">
      <c r="A117" s="279"/>
      <c r="B117" s="1881" t="s">
        <v>80</v>
      </c>
      <c r="C117" s="1881"/>
      <c r="D117" s="1881"/>
      <c r="E117" s="1881"/>
      <c r="F117" s="1881"/>
      <c r="G117" s="114"/>
    </row>
    <row r="118" spans="1:7" s="115" customFormat="1" ht="26.25" hidden="1" customHeight="1" outlineLevel="1">
      <c r="A118" s="279"/>
      <c r="B118" s="1881" t="s">
        <v>81</v>
      </c>
      <c r="C118" s="1881"/>
      <c r="D118" s="1881"/>
      <c r="E118" s="1881"/>
      <c r="F118" s="1881"/>
      <c r="G118" s="114"/>
    </row>
    <row r="119" spans="1:7" s="115" customFormat="1" hidden="1" outlineLevel="1">
      <c r="A119" s="279"/>
      <c r="B119" s="1881" t="s">
        <v>82</v>
      </c>
      <c r="C119" s="1881"/>
      <c r="D119" s="1881"/>
      <c r="E119" s="1881"/>
      <c r="F119" s="1881"/>
      <c r="G119" s="114"/>
    </row>
    <row r="120" spans="1:7" s="115" customFormat="1" hidden="1" outlineLevel="1">
      <c r="A120" s="279"/>
      <c r="B120" s="1881" t="s">
        <v>83</v>
      </c>
      <c r="C120" s="1881"/>
      <c r="D120" s="1881"/>
      <c r="E120" s="1881"/>
      <c r="F120" s="1881"/>
      <c r="G120" s="114"/>
    </row>
    <row r="121" spans="1:7" s="115" customFormat="1" hidden="1" outlineLevel="1">
      <c r="A121" s="279"/>
      <c r="B121" s="1881" t="s">
        <v>84</v>
      </c>
      <c r="C121" s="1881"/>
      <c r="D121" s="1881"/>
      <c r="E121" s="1881"/>
      <c r="F121" s="1881"/>
      <c r="G121" s="114"/>
    </row>
    <row r="122" spans="1:7" s="137" customFormat="1" collapsed="1">
      <c r="A122" s="440"/>
      <c r="B122" s="441"/>
      <c r="C122" s="442"/>
      <c r="D122" s="443"/>
      <c r="E122" s="51"/>
      <c r="F122" s="443"/>
    </row>
    <row r="123" spans="1:7" s="105" customFormat="1" ht="12.75" customHeight="1">
      <c r="A123" s="1900" t="s">
        <v>331</v>
      </c>
      <c r="B123" s="1906" t="s">
        <v>377</v>
      </c>
      <c r="C123" s="394"/>
      <c r="D123" s="395"/>
      <c r="E123" s="127"/>
      <c r="F123" s="434"/>
    </row>
    <row r="124" spans="1:7" s="105" customFormat="1">
      <c r="A124" s="1901"/>
      <c r="B124" s="1907"/>
      <c r="C124" s="398" t="s">
        <v>848</v>
      </c>
      <c r="D124" s="399">
        <v>203</v>
      </c>
      <c r="E124" s="516"/>
      <c r="F124" s="529">
        <f>D124*E124</f>
        <v>0</v>
      </c>
    </row>
    <row r="125" spans="1:7" s="105" customFormat="1" ht="25.5">
      <c r="A125" s="392" t="s">
        <v>332</v>
      </c>
      <c r="B125" s="429" t="s">
        <v>1008</v>
      </c>
      <c r="C125" s="394"/>
      <c r="D125" s="395"/>
      <c r="E125" s="514"/>
      <c r="F125" s="513"/>
    </row>
    <row r="126" spans="1:7" s="105" customFormat="1" ht="12.75" customHeight="1">
      <c r="A126" s="396"/>
      <c r="B126" s="422" t="s">
        <v>549</v>
      </c>
      <c r="C126" s="398" t="s">
        <v>848</v>
      </c>
      <c r="D126" s="399">
        <v>465</v>
      </c>
      <c r="E126" s="516"/>
      <c r="F126" s="528">
        <f>D126*E126</f>
        <v>0</v>
      </c>
    </row>
    <row r="127" spans="1:7" s="105" customFormat="1" ht="25.5">
      <c r="A127" s="392" t="s">
        <v>333</v>
      </c>
      <c r="B127" s="429" t="s">
        <v>370</v>
      </c>
      <c r="C127" s="394"/>
      <c r="D127" s="395"/>
      <c r="E127" s="514"/>
      <c r="F127" s="529"/>
    </row>
    <row r="128" spans="1:7" s="105" customFormat="1" ht="12.75" customHeight="1">
      <c r="A128" s="396"/>
      <c r="B128" s="422" t="s">
        <v>549</v>
      </c>
      <c r="C128" s="398" t="s">
        <v>848</v>
      </c>
      <c r="D128" s="399">
        <v>203</v>
      </c>
      <c r="E128" s="516"/>
      <c r="F128" s="528">
        <f>D128*E128</f>
        <v>0</v>
      </c>
    </row>
    <row r="129" spans="1:7" s="105" customFormat="1" ht="27" customHeight="1">
      <c r="A129" s="392" t="s">
        <v>334</v>
      </c>
      <c r="B129" s="429" t="s">
        <v>418</v>
      </c>
      <c r="C129" s="409"/>
      <c r="D129" s="410"/>
      <c r="E129" s="515"/>
      <c r="F129" s="529"/>
    </row>
    <row r="130" spans="1:7" s="105" customFormat="1">
      <c r="A130" s="396"/>
      <c r="B130" s="422" t="s">
        <v>367</v>
      </c>
      <c r="C130" s="398" t="s">
        <v>848</v>
      </c>
      <c r="D130" s="399">
        <v>32</v>
      </c>
      <c r="E130" s="516"/>
      <c r="F130" s="528">
        <f>D130*E130</f>
        <v>0</v>
      </c>
    </row>
    <row r="131" spans="1:7" s="105" customFormat="1" ht="51">
      <c r="A131" s="406" t="s">
        <v>335</v>
      </c>
      <c r="B131" s="430" t="s">
        <v>417</v>
      </c>
      <c r="C131" s="409"/>
      <c r="D131" s="410"/>
      <c r="E131" s="515"/>
      <c r="F131" s="529"/>
    </row>
    <row r="132" spans="1:7" s="105" customFormat="1" ht="25.5">
      <c r="A132" s="406"/>
      <c r="B132" s="438" t="s">
        <v>1010</v>
      </c>
      <c r="C132" s="409"/>
      <c r="D132" s="448"/>
      <c r="E132" s="515"/>
      <c r="F132" s="508"/>
    </row>
    <row r="133" spans="1:7" s="105" customFormat="1">
      <c r="A133" s="406"/>
      <c r="B133" s="438" t="s">
        <v>1011</v>
      </c>
      <c r="C133" s="490"/>
      <c r="D133" s="490"/>
      <c r="E133" s="860"/>
      <c r="F133" s="943"/>
    </row>
    <row r="134" spans="1:7" s="105" customFormat="1">
      <c r="A134" s="396"/>
      <c r="B134" s="422" t="s">
        <v>367</v>
      </c>
      <c r="C134" s="398" t="s">
        <v>848</v>
      </c>
      <c r="D134" s="456">
        <v>140</v>
      </c>
      <c r="E134" s="516"/>
      <c r="F134" s="509">
        <f>D134*E134</f>
        <v>0</v>
      </c>
    </row>
    <row r="135" spans="1:7" s="105" customFormat="1" ht="63.75">
      <c r="A135" s="406" t="s">
        <v>336</v>
      </c>
      <c r="B135" s="438" t="s">
        <v>1018</v>
      </c>
      <c r="C135" s="409"/>
      <c r="D135" s="448"/>
      <c r="E135" s="515"/>
      <c r="F135" s="508"/>
    </row>
    <row r="136" spans="1:7" s="105" customFormat="1" ht="25.5">
      <c r="A136" s="406"/>
      <c r="B136" s="438" t="s">
        <v>1010</v>
      </c>
      <c r="C136" s="409"/>
      <c r="D136" s="448"/>
      <c r="E136" s="515"/>
      <c r="F136" s="508"/>
    </row>
    <row r="137" spans="1:7" s="105" customFormat="1">
      <c r="A137" s="406"/>
      <c r="B137" s="438" t="s">
        <v>1011</v>
      </c>
      <c r="C137" s="490"/>
      <c r="D137" s="490"/>
      <c r="E137" s="860"/>
      <c r="F137" s="943"/>
    </row>
    <row r="138" spans="1:7" s="105" customFormat="1">
      <c r="A138" s="406"/>
      <c r="B138" s="422" t="s">
        <v>367</v>
      </c>
      <c r="C138" s="398" t="s">
        <v>848</v>
      </c>
      <c r="D138" s="423">
        <v>117</v>
      </c>
      <c r="E138" s="516"/>
      <c r="F138" s="509">
        <f>D138*E138</f>
        <v>0</v>
      </c>
    </row>
    <row r="139" spans="1:7" s="138" customFormat="1" ht="63.75">
      <c r="A139" s="392" t="s">
        <v>260</v>
      </c>
      <c r="B139" s="411" t="s">
        <v>580</v>
      </c>
      <c r="C139" s="496"/>
      <c r="D139" s="497"/>
      <c r="E139" s="53"/>
      <c r="F139" s="497"/>
      <c r="G139" s="137"/>
    </row>
    <row r="140" spans="1:7" s="138" customFormat="1">
      <c r="A140" s="498" t="s">
        <v>401</v>
      </c>
      <c r="B140" s="441" t="s">
        <v>974</v>
      </c>
      <c r="C140" s="499" t="s">
        <v>975</v>
      </c>
      <c r="D140" s="500">
        <v>10</v>
      </c>
      <c r="E140" s="48"/>
      <c r="F140" s="500">
        <f>D140*E140</f>
        <v>0</v>
      </c>
      <c r="G140" s="137"/>
    </row>
    <row r="141" spans="1:7" s="138" customFormat="1">
      <c r="A141" s="501" t="s">
        <v>401</v>
      </c>
      <c r="B141" s="502" t="s">
        <v>976</v>
      </c>
      <c r="C141" s="503" t="s">
        <v>975</v>
      </c>
      <c r="D141" s="377">
        <v>10</v>
      </c>
      <c r="E141" s="54"/>
      <c r="F141" s="377">
        <f>D141*E141</f>
        <v>0</v>
      </c>
      <c r="G141" s="137"/>
    </row>
    <row r="142" spans="1:7" s="138" customFormat="1" ht="63.75">
      <c r="A142" s="392" t="s">
        <v>261</v>
      </c>
      <c r="B142" s="1660" t="s">
        <v>1799</v>
      </c>
      <c r="C142" s="496" t="s">
        <v>977</v>
      </c>
      <c r="D142" s="497"/>
      <c r="E142" s="53"/>
      <c r="F142" s="497"/>
      <c r="G142" s="137"/>
    </row>
    <row r="143" spans="1:7" s="138" customFormat="1">
      <c r="A143" s="440"/>
      <c r="B143" s="441" t="s">
        <v>974</v>
      </c>
      <c r="C143" s="499" t="s">
        <v>975</v>
      </c>
      <c r="D143" s="500">
        <v>25</v>
      </c>
      <c r="E143" s="48"/>
      <c r="F143" s="500">
        <f>D143*E143</f>
        <v>0</v>
      </c>
      <c r="G143" s="137"/>
    </row>
    <row r="144" spans="1:7" s="138" customFormat="1">
      <c r="A144" s="504"/>
      <c r="B144" s="502" t="s">
        <v>976</v>
      </c>
      <c r="C144" s="503" t="s">
        <v>975</v>
      </c>
      <c r="D144" s="377">
        <v>25</v>
      </c>
      <c r="E144" s="54"/>
      <c r="F144" s="377">
        <f>D144*E144</f>
        <v>0</v>
      </c>
      <c r="G144" s="137"/>
    </row>
    <row r="145" spans="1:8" s="138" customFormat="1" ht="38.25">
      <c r="A145" s="392" t="s">
        <v>440</v>
      </c>
      <c r="B145" s="441" t="s">
        <v>978</v>
      </c>
      <c r="C145" s="499"/>
      <c r="D145" s="500"/>
      <c r="E145" s="48"/>
      <c r="F145" s="500"/>
      <c r="G145" s="137"/>
    </row>
    <row r="146" spans="1:8" s="138" customFormat="1" ht="25.5">
      <c r="A146" s="440"/>
      <c r="B146" s="441" t="s">
        <v>979</v>
      </c>
      <c r="C146" s="499"/>
      <c r="D146" s="500"/>
      <c r="E146" s="48"/>
      <c r="F146" s="500"/>
      <c r="G146" s="137"/>
    </row>
    <row r="147" spans="1:8" s="138" customFormat="1" ht="12.75" customHeight="1">
      <c r="A147" s="440"/>
      <c r="B147" s="441" t="s">
        <v>980</v>
      </c>
      <c r="C147" s="499"/>
      <c r="D147" s="500"/>
      <c r="E147" s="48"/>
      <c r="F147" s="500"/>
      <c r="G147" s="137"/>
    </row>
    <row r="148" spans="1:8" s="138" customFormat="1" ht="38.25">
      <c r="A148" s="440"/>
      <c r="B148" s="441" t="s">
        <v>981</v>
      </c>
      <c r="C148" s="499"/>
      <c r="D148" s="500"/>
      <c r="E148" s="48"/>
      <c r="F148" s="500"/>
      <c r="G148" s="137"/>
    </row>
    <row r="149" spans="1:8" s="138" customFormat="1">
      <c r="A149" s="440"/>
      <c r="B149" s="441"/>
      <c r="C149" s="499"/>
      <c r="D149" s="500"/>
      <c r="E149" s="48"/>
      <c r="F149" s="500"/>
      <c r="G149" s="137"/>
    </row>
    <row r="150" spans="1:8" s="138" customFormat="1">
      <c r="A150" s="504"/>
      <c r="B150" s="502" t="s">
        <v>982</v>
      </c>
      <c r="C150" s="503" t="s">
        <v>848</v>
      </c>
      <c r="D150" s="377">
        <v>192</v>
      </c>
      <c r="E150" s="54"/>
      <c r="F150" s="377">
        <f>D150*E150</f>
        <v>0</v>
      </c>
      <c r="G150" s="137"/>
    </row>
    <row r="151" spans="1:8" s="138" customFormat="1">
      <c r="A151" s="406" t="s">
        <v>441</v>
      </c>
      <c r="B151" s="441" t="s">
        <v>983</v>
      </c>
      <c r="C151" s="499"/>
      <c r="D151" s="500"/>
      <c r="E151" s="48"/>
      <c r="F151" s="500"/>
      <c r="G151" s="137"/>
    </row>
    <row r="152" spans="1:8" s="138" customFormat="1" ht="25.5">
      <c r="A152" s="440"/>
      <c r="B152" s="441" t="s">
        <v>365</v>
      </c>
      <c r="C152" s="499"/>
      <c r="D152" s="500"/>
      <c r="E152" s="48"/>
      <c r="F152" s="500"/>
      <c r="G152" s="137"/>
    </row>
    <row r="153" spans="1:8" s="138" customFormat="1" ht="25.5">
      <c r="A153" s="440"/>
      <c r="B153" s="1661" t="s">
        <v>1800</v>
      </c>
      <c r="C153" s="499"/>
      <c r="D153" s="500"/>
      <c r="E153" s="48"/>
      <c r="F153" s="500"/>
      <c r="G153" s="137"/>
    </row>
    <row r="154" spans="1:8" s="138" customFormat="1" ht="25.5">
      <c r="A154" s="440"/>
      <c r="B154" s="441" t="s">
        <v>984</v>
      </c>
      <c r="C154" s="499" t="s">
        <v>263</v>
      </c>
      <c r="D154" s="500">
        <v>10</v>
      </c>
      <c r="E154" s="48"/>
      <c r="F154" s="500">
        <f>D154*E154</f>
        <v>0</v>
      </c>
      <c r="G154" s="137"/>
    </row>
    <row r="155" spans="1:8" s="11" customFormat="1">
      <c r="A155" s="445"/>
      <c r="B155" s="430"/>
      <c r="C155" s="402"/>
      <c r="D155" s="403"/>
      <c r="E155" s="1743"/>
      <c r="F155" s="529"/>
    </row>
    <row r="156" spans="1:8" s="11" customFormat="1" ht="12.75" customHeight="1">
      <c r="A156" s="445"/>
      <c r="B156" s="446" t="s">
        <v>18</v>
      </c>
      <c r="C156" s="402"/>
      <c r="D156" s="403"/>
      <c r="E156" s="1743"/>
      <c r="F156" s="529">
        <f>SUM(F123:F154)</f>
        <v>0</v>
      </c>
    </row>
    <row r="157" spans="1:8" ht="25.5" customHeight="1">
      <c r="A157" s="447"/>
      <c r="B157" s="438"/>
      <c r="C157" s="409"/>
      <c r="D157" s="448"/>
      <c r="E157" s="144"/>
      <c r="F157" s="448"/>
    </row>
    <row r="158" spans="1:8">
      <c r="A158" s="458" t="s">
        <v>333</v>
      </c>
      <c r="B158" s="505" t="s">
        <v>1262</v>
      </c>
      <c r="C158" s="460"/>
      <c r="D158" s="506"/>
      <c r="E158" s="43"/>
      <c r="F158" s="506"/>
    </row>
    <row r="159" spans="1:8" s="11" customFormat="1">
      <c r="A159" s="445"/>
      <c r="B159" s="430"/>
      <c r="C159" s="402"/>
      <c r="D159" s="479"/>
      <c r="E159" s="146"/>
      <c r="F159" s="479"/>
    </row>
    <row r="160" spans="1:8" ht="79.5" customHeight="1">
      <c r="A160" s="418" t="s">
        <v>331</v>
      </c>
      <c r="B160" s="1662" t="s">
        <v>1801</v>
      </c>
      <c r="C160" s="419"/>
      <c r="D160" s="495"/>
      <c r="E160" s="142"/>
      <c r="F160" s="395"/>
      <c r="H160" s="109"/>
    </row>
    <row r="161" spans="1:8" ht="25.5">
      <c r="A161" s="445"/>
      <c r="B161" s="430" t="s">
        <v>1015</v>
      </c>
      <c r="C161" s="402"/>
      <c r="D161" s="479"/>
      <c r="E161" s="144"/>
      <c r="F161" s="410"/>
      <c r="H161" s="109"/>
    </row>
    <row r="162" spans="1:8">
      <c r="A162" s="400" t="s">
        <v>401</v>
      </c>
      <c r="B162" s="430" t="s">
        <v>9</v>
      </c>
      <c r="C162" s="436"/>
      <c r="D162" s="507"/>
      <c r="E162" s="148"/>
      <c r="F162" s="507"/>
      <c r="H162" s="109"/>
    </row>
    <row r="163" spans="1:8">
      <c r="A163" s="400" t="s">
        <v>401</v>
      </c>
      <c r="B163" s="438" t="s">
        <v>1016</v>
      </c>
      <c r="C163" s="409"/>
      <c r="D163" s="448"/>
      <c r="E163" s="144"/>
      <c r="F163" s="508"/>
      <c r="H163" s="109"/>
    </row>
    <row r="164" spans="1:8">
      <c r="A164" s="400" t="s">
        <v>401</v>
      </c>
      <c r="B164" s="438" t="s">
        <v>1017</v>
      </c>
      <c r="C164" s="409"/>
      <c r="D164" s="448"/>
      <c r="E164" s="144"/>
      <c r="F164" s="508"/>
      <c r="H164" s="109"/>
    </row>
    <row r="165" spans="1:8" ht="25.5">
      <c r="A165" s="396"/>
      <c r="B165" s="422" t="s">
        <v>1263</v>
      </c>
      <c r="C165" s="417" t="s">
        <v>848</v>
      </c>
      <c r="D165" s="423">
        <v>216</v>
      </c>
      <c r="E165" s="516"/>
      <c r="F165" s="509">
        <f>D165*E165</f>
        <v>0</v>
      </c>
      <c r="H165" s="109"/>
    </row>
    <row r="166" spans="1:8">
      <c r="A166" s="406"/>
      <c r="B166" s="438"/>
      <c r="C166" s="409"/>
      <c r="D166" s="448"/>
      <c r="E166" s="515"/>
      <c r="F166" s="508"/>
      <c r="H166" s="109"/>
    </row>
    <row r="167" spans="1:8">
      <c r="A167" s="406"/>
      <c r="B167" s="446" t="s">
        <v>1264</v>
      </c>
      <c r="C167" s="402"/>
      <c r="D167" s="403"/>
      <c r="E167" s="515"/>
      <c r="F167" s="529">
        <f>SUM(F160:F165)</f>
        <v>0</v>
      </c>
      <c r="H167" s="12"/>
    </row>
    <row r="168" spans="1:8">
      <c r="A168" s="447"/>
      <c r="B168" s="438"/>
      <c r="C168" s="409"/>
      <c r="D168" s="448"/>
      <c r="E168" s="144"/>
      <c r="F168" s="448"/>
    </row>
    <row r="169" spans="1:8">
      <c r="A169" s="447"/>
      <c r="B169" s="438"/>
      <c r="C169" s="409"/>
      <c r="D169" s="448"/>
      <c r="E169" s="144"/>
      <c r="F169" s="448"/>
    </row>
    <row r="170" spans="1:8">
      <c r="A170" s="273" t="s">
        <v>334</v>
      </c>
      <c r="B170" s="62" t="s">
        <v>258</v>
      </c>
      <c r="C170" s="62"/>
      <c r="D170" s="4"/>
      <c r="E170" s="43"/>
      <c r="F170" s="367"/>
    </row>
    <row r="171" spans="1:8" s="83" customFormat="1" ht="12.75" hidden="1" customHeight="1" outlineLevel="1">
      <c r="A171" s="274"/>
      <c r="B171" s="1882"/>
      <c r="C171" s="1882"/>
      <c r="D171" s="1882"/>
      <c r="E171" s="1882"/>
      <c r="F171" s="1882"/>
      <c r="G171" s="82"/>
    </row>
    <row r="172" spans="1:8" s="83" customFormat="1" ht="12.75" hidden="1" customHeight="1" outlineLevel="1">
      <c r="A172" s="274"/>
      <c r="B172" s="1882" t="s">
        <v>1242</v>
      </c>
      <c r="C172" s="1882"/>
      <c r="D172" s="1882"/>
      <c r="E172" s="1882"/>
      <c r="F172" s="1882"/>
      <c r="G172" s="82"/>
    </row>
    <row r="173" spans="1:8" s="83" customFormat="1" ht="26.25" hidden="1" customHeight="1" outlineLevel="1">
      <c r="A173" s="1881" t="s">
        <v>459</v>
      </c>
      <c r="B173" s="1881"/>
      <c r="C173" s="1881"/>
      <c r="D173" s="1881"/>
      <c r="E173" s="1881"/>
      <c r="F173" s="1881"/>
      <c r="G173" s="82"/>
    </row>
    <row r="174" spans="1:8" s="65" customFormat="1" hidden="1" outlineLevel="1">
      <c r="A174" s="274"/>
      <c r="B174" s="1881" t="s">
        <v>1267</v>
      </c>
      <c r="C174" s="1881"/>
      <c r="D174" s="1881"/>
      <c r="E174" s="1881"/>
      <c r="F174" s="1881"/>
      <c r="G174" s="64"/>
    </row>
    <row r="175" spans="1:8" s="65" customFormat="1" hidden="1" outlineLevel="1">
      <c r="A175" s="274"/>
      <c r="B175" s="1881" t="s">
        <v>1268</v>
      </c>
      <c r="C175" s="1881"/>
      <c r="D175" s="1881"/>
      <c r="E175" s="1881"/>
      <c r="F175" s="1881"/>
      <c r="G175" s="64"/>
    </row>
    <row r="176" spans="1:8" s="83" customFormat="1" ht="25.5" hidden="1" customHeight="1" outlineLevel="1">
      <c r="A176" s="1881" t="s">
        <v>1269</v>
      </c>
      <c r="B176" s="1881"/>
      <c r="C176" s="1881"/>
      <c r="D176" s="1881"/>
      <c r="E176" s="1881"/>
      <c r="F176" s="1881"/>
      <c r="G176" s="82"/>
    </row>
    <row r="177" spans="1:7" s="83" customFormat="1" ht="12.75" hidden="1" customHeight="1" outlineLevel="1">
      <c r="A177" s="274"/>
      <c r="B177" s="1882" t="s">
        <v>460</v>
      </c>
      <c r="C177" s="1882"/>
      <c r="D177" s="1882"/>
      <c r="E177" s="1882"/>
      <c r="F177" s="1882"/>
      <c r="G177" s="82"/>
    </row>
    <row r="178" spans="1:7" s="83" customFormat="1" ht="66.75" hidden="1" customHeight="1" outlineLevel="1">
      <c r="A178" s="1881" t="s">
        <v>30</v>
      </c>
      <c r="B178" s="1881"/>
      <c r="C178" s="1881"/>
      <c r="D178" s="1881"/>
      <c r="E178" s="1881"/>
      <c r="F178" s="1881"/>
      <c r="G178" s="82"/>
    </row>
    <row r="179" spans="1:7" s="83" customFormat="1" ht="25.5" hidden="1" customHeight="1" outlineLevel="1">
      <c r="A179" s="1881" t="s">
        <v>31</v>
      </c>
      <c r="B179" s="1881"/>
      <c r="C179" s="1881"/>
      <c r="D179" s="1881"/>
      <c r="E179" s="1881"/>
      <c r="F179" s="1881"/>
      <c r="G179" s="82"/>
    </row>
    <row r="180" spans="1:7" s="83" customFormat="1" ht="66" hidden="1" customHeight="1" outlineLevel="1">
      <c r="A180" s="1881" t="s">
        <v>362</v>
      </c>
      <c r="B180" s="1881"/>
      <c r="C180" s="1881"/>
      <c r="D180" s="1881"/>
      <c r="E180" s="1881"/>
      <c r="F180" s="1881"/>
      <c r="G180" s="82"/>
    </row>
    <row r="181" spans="1:7" s="83" customFormat="1" ht="12.75" hidden="1" customHeight="1" outlineLevel="1">
      <c r="A181" s="1881" t="s">
        <v>363</v>
      </c>
      <c r="B181" s="1881"/>
      <c r="C181" s="1881"/>
      <c r="D181" s="1881"/>
      <c r="E181" s="1881"/>
      <c r="F181" s="1881"/>
      <c r="G181" s="82"/>
    </row>
    <row r="182" spans="1:7" s="83" customFormat="1" ht="53.25" hidden="1" customHeight="1" outlineLevel="1">
      <c r="A182" s="1881" t="s">
        <v>298</v>
      </c>
      <c r="B182" s="1881"/>
      <c r="C182" s="1881"/>
      <c r="D182" s="1881"/>
      <c r="E182" s="1881"/>
      <c r="F182" s="1881"/>
      <c r="G182" s="82"/>
    </row>
    <row r="183" spans="1:7" s="83" customFormat="1" ht="40.5" hidden="1" customHeight="1" outlineLevel="1">
      <c r="A183" s="1881" t="s">
        <v>299</v>
      </c>
      <c r="B183" s="1881"/>
      <c r="C183" s="1881"/>
      <c r="D183" s="1881"/>
      <c r="E183" s="1881"/>
      <c r="F183" s="1881"/>
      <c r="G183" s="82"/>
    </row>
    <row r="184" spans="1:7" s="83" customFormat="1" ht="13.5" hidden="1" customHeight="1" outlineLevel="1">
      <c r="A184" s="1881" t="s">
        <v>300</v>
      </c>
      <c r="B184" s="1881"/>
      <c r="C184" s="1881"/>
      <c r="D184" s="1881"/>
      <c r="E184" s="1881"/>
      <c r="F184" s="1881"/>
      <c r="G184" s="82"/>
    </row>
    <row r="185" spans="1:7" s="83" customFormat="1" ht="13.5" hidden="1" customHeight="1" outlineLevel="1">
      <c r="A185" s="1881" t="s">
        <v>301</v>
      </c>
      <c r="B185" s="1881"/>
      <c r="C185" s="1881"/>
      <c r="D185" s="1881"/>
      <c r="E185" s="1881"/>
      <c r="F185" s="1881"/>
      <c r="G185" s="82"/>
    </row>
    <row r="186" spans="1:7" s="83" customFormat="1" ht="13.5" hidden="1" customHeight="1" outlineLevel="1">
      <c r="A186" s="1881" t="s">
        <v>302</v>
      </c>
      <c r="B186" s="1881"/>
      <c r="C186" s="1881"/>
      <c r="D186" s="1881"/>
      <c r="E186" s="1881"/>
      <c r="F186" s="1881"/>
      <c r="G186" s="82"/>
    </row>
    <row r="187" spans="1:7" s="83" customFormat="1" ht="13.5" hidden="1" customHeight="1" outlineLevel="1">
      <c r="A187" s="1881" t="s">
        <v>303</v>
      </c>
      <c r="B187" s="1881"/>
      <c r="C187" s="1881"/>
      <c r="D187" s="1881"/>
      <c r="E187" s="1881"/>
      <c r="F187" s="1881"/>
      <c r="G187" s="82"/>
    </row>
    <row r="188" spans="1:7" s="83" customFormat="1" ht="40.5" hidden="1" customHeight="1" outlineLevel="1">
      <c r="A188" s="1881" t="s">
        <v>1255</v>
      </c>
      <c r="B188" s="1881"/>
      <c r="C188" s="1881"/>
      <c r="D188" s="1881"/>
      <c r="E188" s="1881"/>
      <c r="F188" s="1881"/>
      <c r="G188" s="82"/>
    </row>
    <row r="189" spans="1:7" s="83" customFormat="1" ht="13.5" hidden="1" customHeight="1" outlineLevel="1">
      <c r="A189" s="1881" t="s">
        <v>1256</v>
      </c>
      <c r="B189" s="1881"/>
      <c r="C189" s="1881"/>
      <c r="D189" s="1881"/>
      <c r="E189" s="1881"/>
      <c r="F189" s="1881"/>
      <c r="G189" s="82"/>
    </row>
    <row r="190" spans="1:7" s="83" customFormat="1" ht="13.5" hidden="1" customHeight="1" outlineLevel="1">
      <c r="A190" s="1881" t="s">
        <v>448</v>
      </c>
      <c r="B190" s="1881"/>
      <c r="C190" s="1881"/>
      <c r="D190" s="1881"/>
      <c r="E190" s="1881"/>
      <c r="F190" s="1881"/>
      <c r="G190" s="82"/>
    </row>
    <row r="191" spans="1:7" s="65" customFormat="1" hidden="1" outlineLevel="1">
      <c r="A191" s="279" t="s">
        <v>401</v>
      </c>
      <c r="B191" s="1881" t="s">
        <v>349</v>
      </c>
      <c r="C191" s="1881"/>
      <c r="D191" s="1881"/>
      <c r="E191" s="1881"/>
      <c r="F191" s="1881"/>
      <c r="G191" s="64"/>
    </row>
    <row r="192" spans="1:7" s="65" customFormat="1" hidden="1" outlineLevel="1">
      <c r="A192" s="279" t="s">
        <v>401</v>
      </c>
      <c r="B192" s="1881" t="s">
        <v>350</v>
      </c>
      <c r="C192" s="1881"/>
      <c r="D192" s="1881"/>
      <c r="E192" s="1881"/>
      <c r="F192" s="1881"/>
      <c r="G192" s="64"/>
    </row>
    <row r="193" spans="1:7" s="65" customFormat="1" hidden="1" outlineLevel="1">
      <c r="A193" s="279" t="s">
        <v>401</v>
      </c>
      <c r="B193" s="1881" t="s">
        <v>351</v>
      </c>
      <c r="C193" s="1881"/>
      <c r="D193" s="1881"/>
      <c r="E193" s="1881"/>
      <c r="F193" s="1881"/>
      <c r="G193" s="64"/>
    </row>
    <row r="194" spans="1:7" s="65" customFormat="1" hidden="1" outlineLevel="1">
      <c r="A194" s="279" t="s">
        <v>401</v>
      </c>
      <c r="B194" s="1881" t="s">
        <v>352</v>
      </c>
      <c r="C194" s="1881"/>
      <c r="D194" s="1881"/>
      <c r="E194" s="1881"/>
      <c r="F194" s="1881"/>
      <c r="G194" s="64"/>
    </row>
    <row r="195" spans="1:7" s="65" customFormat="1" hidden="1" outlineLevel="1">
      <c r="A195" s="279" t="s">
        <v>401</v>
      </c>
      <c r="B195" s="1881" t="s">
        <v>353</v>
      </c>
      <c r="C195" s="1881"/>
      <c r="D195" s="1881"/>
      <c r="E195" s="1881"/>
      <c r="F195" s="1881"/>
      <c r="G195" s="64"/>
    </row>
    <row r="196" spans="1:7" s="65" customFormat="1" hidden="1" outlineLevel="1">
      <c r="A196" s="279" t="s">
        <v>401</v>
      </c>
      <c r="B196" s="1881" t="s">
        <v>354</v>
      </c>
      <c r="C196" s="1881"/>
      <c r="D196" s="1881"/>
      <c r="E196" s="1881"/>
      <c r="F196" s="1881"/>
      <c r="G196" s="64"/>
    </row>
    <row r="197" spans="1:7" s="65" customFormat="1" hidden="1" outlineLevel="1">
      <c r="A197" s="279" t="s">
        <v>401</v>
      </c>
      <c r="B197" s="1881" t="s">
        <v>355</v>
      </c>
      <c r="C197" s="1881"/>
      <c r="D197" s="1881"/>
      <c r="E197" s="1881"/>
      <c r="F197" s="1881"/>
      <c r="G197" s="64"/>
    </row>
    <row r="198" spans="1:7" s="65" customFormat="1" hidden="1" outlineLevel="1">
      <c r="A198" s="279" t="s">
        <v>401</v>
      </c>
      <c r="B198" s="1881" t="s">
        <v>356</v>
      </c>
      <c r="C198" s="1881"/>
      <c r="D198" s="1881"/>
      <c r="E198" s="1881"/>
      <c r="F198" s="1881"/>
      <c r="G198" s="64"/>
    </row>
    <row r="199" spans="1:7" s="65" customFormat="1" hidden="1" outlineLevel="1">
      <c r="A199" s="279" t="s">
        <v>401</v>
      </c>
      <c r="B199" s="1881" t="s">
        <v>357</v>
      </c>
      <c r="C199" s="1881"/>
      <c r="D199" s="1881"/>
      <c r="E199" s="1881"/>
      <c r="F199" s="1881"/>
      <c r="G199" s="64"/>
    </row>
    <row r="200" spans="1:7" s="65" customFormat="1" hidden="1" outlineLevel="1">
      <c r="A200" s="279" t="s">
        <v>401</v>
      </c>
      <c r="B200" s="1881" t="s">
        <v>358</v>
      </c>
      <c r="C200" s="1881"/>
      <c r="D200" s="1881"/>
      <c r="E200" s="1881"/>
      <c r="F200" s="1881"/>
      <c r="G200" s="64"/>
    </row>
    <row r="201" spans="1:7" s="65" customFormat="1" hidden="1" outlineLevel="1">
      <c r="A201" s="279" t="s">
        <v>401</v>
      </c>
      <c r="B201" s="1881" t="s">
        <v>853</v>
      </c>
      <c r="C201" s="1881"/>
      <c r="D201" s="1881"/>
      <c r="E201" s="1881"/>
      <c r="F201" s="1881"/>
      <c r="G201" s="64"/>
    </row>
    <row r="202" spans="1:7" s="65" customFormat="1" hidden="1" outlineLevel="1">
      <c r="A202" s="279" t="s">
        <v>401</v>
      </c>
      <c r="B202" s="1881" t="s">
        <v>854</v>
      </c>
      <c r="C202" s="1881"/>
      <c r="D202" s="1881"/>
      <c r="E202" s="1881"/>
      <c r="F202" s="1881"/>
      <c r="G202" s="64"/>
    </row>
    <row r="203" spans="1:7" s="65" customFormat="1" hidden="1" outlineLevel="1">
      <c r="A203" s="279" t="s">
        <v>401</v>
      </c>
      <c r="B203" s="1881" t="s">
        <v>855</v>
      </c>
      <c r="C203" s="1881"/>
      <c r="D203" s="1881"/>
      <c r="E203" s="1881"/>
      <c r="F203" s="1881"/>
      <c r="G203" s="64"/>
    </row>
    <row r="204" spans="1:7" s="65" customFormat="1" hidden="1" outlineLevel="1">
      <c r="A204" s="279" t="s">
        <v>401</v>
      </c>
      <c r="B204" s="1881" t="s">
        <v>856</v>
      </c>
      <c r="C204" s="1881"/>
      <c r="D204" s="1881"/>
      <c r="E204" s="1881"/>
      <c r="F204" s="1881"/>
      <c r="G204" s="64"/>
    </row>
    <row r="205" spans="1:7" s="83" customFormat="1" ht="13.5" hidden="1" customHeight="1" outlineLevel="1">
      <c r="A205" s="1881" t="s">
        <v>1257</v>
      </c>
      <c r="B205" s="1881"/>
      <c r="C205" s="1881"/>
      <c r="D205" s="1881"/>
      <c r="E205" s="1881"/>
      <c r="F205" s="1881"/>
      <c r="G205" s="82"/>
    </row>
    <row r="206" spans="1:7" s="83" customFormat="1" ht="13.5" hidden="1" customHeight="1" outlineLevel="1">
      <c r="A206" s="1881" t="s">
        <v>1258</v>
      </c>
      <c r="B206" s="1881"/>
      <c r="C206" s="1881"/>
      <c r="D206" s="1881"/>
      <c r="E206" s="1881"/>
      <c r="F206" s="1881"/>
      <c r="G206" s="82"/>
    </row>
    <row r="207" spans="1:7" s="83" customFormat="1" ht="13.5" hidden="1" customHeight="1" outlineLevel="1">
      <c r="A207" s="1881" t="s">
        <v>1259</v>
      </c>
      <c r="B207" s="1881"/>
      <c r="C207" s="1881"/>
      <c r="D207" s="1881"/>
      <c r="E207" s="1881"/>
      <c r="F207" s="1881"/>
      <c r="G207" s="82"/>
    </row>
    <row r="208" spans="1:7" s="83" customFormat="1" ht="12.75" hidden="1" customHeight="1" outlineLevel="1">
      <c r="A208" s="274"/>
      <c r="B208" s="1882" t="s">
        <v>679</v>
      </c>
      <c r="C208" s="1882"/>
      <c r="D208" s="1882"/>
      <c r="E208" s="1882"/>
      <c r="F208" s="1882"/>
      <c r="G208" s="82"/>
    </row>
    <row r="209" spans="1:10" s="83" customFormat="1" ht="27" hidden="1" customHeight="1" outlineLevel="1">
      <c r="A209" s="1881" t="s">
        <v>461</v>
      </c>
      <c r="B209" s="1881"/>
      <c r="C209" s="1881"/>
      <c r="D209" s="1881"/>
      <c r="E209" s="1881"/>
      <c r="F209" s="1881"/>
      <c r="G209" s="82"/>
    </row>
    <row r="210" spans="1:10" s="83" customFormat="1" ht="39.75" hidden="1" customHeight="1" outlineLevel="1">
      <c r="A210" s="1881" t="s">
        <v>462</v>
      </c>
      <c r="B210" s="1881"/>
      <c r="C210" s="1881"/>
      <c r="D210" s="1881"/>
      <c r="E210" s="1881"/>
      <c r="F210" s="1881"/>
      <c r="G210" s="82"/>
    </row>
    <row r="211" spans="1:10" s="83" customFormat="1" ht="13.5" hidden="1" customHeight="1" outlineLevel="1">
      <c r="A211" s="1881" t="s">
        <v>1260</v>
      </c>
      <c r="B211" s="1881"/>
      <c r="C211" s="1881"/>
      <c r="D211" s="1881"/>
      <c r="E211" s="1881"/>
      <c r="F211" s="1881"/>
      <c r="G211" s="82"/>
    </row>
    <row r="212" spans="1:10" s="83" customFormat="1" ht="26.25" hidden="1" customHeight="1" outlineLevel="1">
      <c r="A212" s="1881" t="s">
        <v>1261</v>
      </c>
      <c r="B212" s="1881"/>
      <c r="C212" s="1881"/>
      <c r="D212" s="1881"/>
      <c r="E212" s="1881"/>
      <c r="F212" s="1881"/>
      <c r="G212" s="82"/>
    </row>
    <row r="213" spans="1:10" collapsed="1">
      <c r="A213" s="510"/>
      <c r="B213" s="511"/>
      <c r="C213" s="436"/>
      <c r="D213" s="507"/>
      <c r="E213" s="148"/>
      <c r="F213" s="507"/>
    </row>
    <row r="214" spans="1:10" s="5" customFormat="1" ht="93" customHeight="1">
      <c r="A214" s="282" t="s">
        <v>331</v>
      </c>
      <c r="B214" s="77" t="s">
        <v>1208</v>
      </c>
      <c r="C214" s="78"/>
      <c r="D214" s="79"/>
      <c r="E214" s="514"/>
      <c r="F214" s="513"/>
      <c r="G214" s="73"/>
    </row>
    <row r="215" spans="1:10" s="5" customFormat="1" ht="38.25">
      <c r="A215" s="283"/>
      <c r="B215" s="512" t="s">
        <v>463</v>
      </c>
      <c r="C215" s="74"/>
      <c r="D215" s="75"/>
      <c r="E215" s="515"/>
      <c r="F215" s="508"/>
      <c r="G215" s="73"/>
    </row>
    <row r="216" spans="1:10" s="15" customFormat="1" ht="25.5" customHeight="1">
      <c r="A216" s="283"/>
      <c r="B216" s="430" t="s">
        <v>466</v>
      </c>
      <c r="C216" s="402"/>
      <c r="D216" s="403"/>
      <c r="E216" s="125"/>
      <c r="F216" s="430"/>
      <c r="J216" s="160"/>
    </row>
    <row r="217" spans="1:10" s="5" customFormat="1">
      <c r="A217" s="283" t="s">
        <v>401</v>
      </c>
      <c r="B217" s="67" t="s">
        <v>464</v>
      </c>
      <c r="C217" s="68" t="s">
        <v>848</v>
      </c>
      <c r="D217" s="69">
        <v>192</v>
      </c>
      <c r="E217" s="515"/>
      <c r="F217" s="508">
        <f>D217*E217</f>
        <v>0</v>
      </c>
      <c r="G217" s="73"/>
    </row>
    <row r="218" spans="1:10" s="5" customFormat="1">
      <c r="A218" s="284" t="s">
        <v>401</v>
      </c>
      <c r="B218" s="70" t="s">
        <v>465</v>
      </c>
      <c r="C218" s="71" t="s">
        <v>848</v>
      </c>
      <c r="D218" s="72">
        <f>D217</f>
        <v>192</v>
      </c>
      <c r="E218" s="516"/>
      <c r="F218" s="509">
        <f>D218*E218</f>
        <v>0</v>
      </c>
      <c r="G218" s="73"/>
    </row>
    <row r="219" spans="1:10" s="5" customFormat="1" ht="105.75" customHeight="1">
      <c r="A219" s="282" t="s">
        <v>332</v>
      </c>
      <c r="B219" s="77" t="s">
        <v>421</v>
      </c>
      <c r="C219" s="78"/>
      <c r="D219" s="79"/>
      <c r="E219" s="514"/>
      <c r="F219" s="513"/>
      <c r="G219" s="73"/>
    </row>
    <row r="220" spans="1:10" s="5" customFormat="1" ht="38.25">
      <c r="A220" s="283"/>
      <c r="B220" s="512" t="s">
        <v>463</v>
      </c>
      <c r="C220" s="74"/>
      <c r="D220" s="75"/>
      <c r="E220" s="515"/>
      <c r="F220" s="508"/>
      <c r="G220" s="73"/>
    </row>
    <row r="221" spans="1:10" s="5" customFormat="1" ht="25.5">
      <c r="A221" s="283"/>
      <c r="B221" s="430" t="s">
        <v>466</v>
      </c>
      <c r="C221" s="68"/>
      <c r="D221" s="69"/>
      <c r="E221" s="515"/>
      <c r="F221" s="508"/>
      <c r="G221" s="73"/>
    </row>
    <row r="222" spans="1:10" s="5" customFormat="1">
      <c r="A222" s="283" t="s">
        <v>401</v>
      </c>
      <c r="B222" s="67" t="s">
        <v>464</v>
      </c>
      <c r="C222" s="68" t="s">
        <v>848</v>
      </c>
      <c r="D222" s="69">
        <f>165</f>
        <v>165</v>
      </c>
      <c r="E222" s="515"/>
      <c r="F222" s="508">
        <f>D222*E222</f>
        <v>0</v>
      </c>
      <c r="G222" s="73"/>
    </row>
    <row r="223" spans="1:10" s="5" customFormat="1">
      <c r="A223" s="284" t="s">
        <v>401</v>
      </c>
      <c r="B223" s="70" t="s">
        <v>465</v>
      </c>
      <c r="C223" s="71" t="s">
        <v>848</v>
      </c>
      <c r="D223" s="72">
        <f>D222</f>
        <v>165</v>
      </c>
      <c r="E223" s="516"/>
      <c r="F223" s="509">
        <f>D223*E223</f>
        <v>0</v>
      </c>
      <c r="G223" s="73"/>
    </row>
    <row r="224" spans="1:10" s="5" customFormat="1" ht="92.25" customHeight="1">
      <c r="A224" s="282" t="s">
        <v>333</v>
      </c>
      <c r="B224" s="77" t="s">
        <v>1209</v>
      </c>
      <c r="C224" s="78"/>
      <c r="D224" s="79"/>
      <c r="E224" s="514"/>
      <c r="F224" s="513"/>
      <c r="G224" s="73"/>
    </row>
    <row r="225" spans="1:7" s="5" customFormat="1" ht="38.25">
      <c r="A225" s="283"/>
      <c r="B225" s="512" t="s">
        <v>463</v>
      </c>
      <c r="C225" s="74"/>
      <c r="D225" s="75"/>
      <c r="E225" s="515"/>
      <c r="F225" s="508"/>
      <c r="G225" s="73"/>
    </row>
    <row r="226" spans="1:7" s="5" customFormat="1" ht="25.5">
      <c r="A226" s="283"/>
      <c r="B226" s="430" t="s">
        <v>466</v>
      </c>
      <c r="C226" s="68"/>
      <c r="D226" s="69"/>
      <c r="E226" s="515"/>
      <c r="F226" s="508"/>
      <c r="G226" s="73"/>
    </row>
    <row r="227" spans="1:7" s="5" customFormat="1">
      <c r="A227" s="283" t="s">
        <v>401</v>
      </c>
      <c r="B227" s="67" t="s">
        <v>464</v>
      </c>
      <c r="C227" s="68" t="s">
        <v>848</v>
      </c>
      <c r="D227" s="69">
        <v>26</v>
      </c>
      <c r="E227" s="515"/>
      <c r="F227" s="508">
        <f>D227*E227</f>
        <v>0</v>
      </c>
      <c r="G227" s="73"/>
    </row>
    <row r="228" spans="1:7" s="5" customFormat="1">
      <c r="A228" s="284" t="s">
        <v>401</v>
      </c>
      <c r="B228" s="70" t="s">
        <v>465</v>
      </c>
      <c r="C228" s="71" t="s">
        <v>848</v>
      </c>
      <c r="D228" s="72">
        <f>D227</f>
        <v>26</v>
      </c>
      <c r="E228" s="516"/>
      <c r="F228" s="509">
        <f>D228*E228</f>
        <v>0</v>
      </c>
      <c r="G228" s="73"/>
    </row>
    <row r="229" spans="1:7" s="5" customFormat="1">
      <c r="A229" s="283"/>
      <c r="B229" s="67"/>
      <c r="C229" s="68"/>
      <c r="D229" s="69"/>
      <c r="E229" s="515"/>
      <c r="F229" s="508"/>
      <c r="G229" s="73"/>
    </row>
    <row r="230" spans="1:7" s="11" customFormat="1">
      <c r="A230" s="445"/>
      <c r="B230" s="446" t="s">
        <v>568</v>
      </c>
      <c r="C230" s="402"/>
      <c r="D230" s="403"/>
      <c r="E230" s="1735"/>
      <c r="F230" s="529">
        <f>SUM(F214:F223)</f>
        <v>0</v>
      </c>
    </row>
    <row r="231" spans="1:7">
      <c r="A231" s="447"/>
      <c r="B231" s="438"/>
      <c r="C231" s="409"/>
      <c r="D231" s="448"/>
      <c r="E231" s="144"/>
      <c r="F231" s="448"/>
    </row>
    <row r="232" spans="1:7">
      <c r="A232" s="447"/>
      <c r="B232" s="438"/>
      <c r="C232" s="409"/>
      <c r="D232" s="448"/>
      <c r="E232" s="144"/>
      <c r="F232" s="448"/>
    </row>
    <row r="233" spans="1:7">
      <c r="A233" s="458" t="s">
        <v>335</v>
      </c>
      <c r="B233" s="505" t="s">
        <v>17</v>
      </c>
      <c r="C233" s="460"/>
      <c r="D233" s="506"/>
      <c r="E233" s="43"/>
      <c r="F233" s="367"/>
    </row>
    <row r="234" spans="1:7" s="83" customFormat="1" hidden="1" outlineLevel="1">
      <c r="A234" s="274"/>
      <c r="B234" s="49"/>
      <c r="C234" s="50"/>
      <c r="D234" s="51"/>
      <c r="E234" s="66"/>
      <c r="F234" s="376"/>
      <c r="G234" s="82"/>
    </row>
    <row r="235" spans="1:7" s="83" customFormat="1" hidden="1" outlineLevel="1">
      <c r="A235" s="274"/>
      <c r="B235" s="49" t="s">
        <v>1242</v>
      </c>
      <c r="C235" s="50"/>
      <c r="D235" s="51"/>
      <c r="E235" s="66"/>
      <c r="F235" s="376"/>
      <c r="G235" s="82"/>
    </row>
    <row r="236" spans="1:7" s="83" customFormat="1" ht="66" hidden="1" customHeight="1" outlineLevel="1">
      <c r="A236" s="1881" t="s">
        <v>598</v>
      </c>
      <c r="B236" s="1881"/>
      <c r="C236" s="1881"/>
      <c r="D236" s="1881"/>
      <c r="E236" s="1881"/>
      <c r="F236" s="1881"/>
      <c r="G236" s="82"/>
    </row>
    <row r="237" spans="1:7" s="83" customFormat="1" ht="12.75" hidden="1" customHeight="1" outlineLevel="1">
      <c r="A237" s="1881" t="s">
        <v>599</v>
      </c>
      <c r="B237" s="1881"/>
      <c r="C237" s="1881"/>
      <c r="D237" s="1881"/>
      <c r="E237" s="1881"/>
      <c r="F237" s="1881"/>
      <c r="G237" s="82"/>
    </row>
    <row r="238" spans="1:7" s="83" customFormat="1" ht="25.5" hidden="1" customHeight="1" outlineLevel="1">
      <c r="A238" s="1881" t="s">
        <v>600</v>
      </c>
      <c r="B238" s="1881"/>
      <c r="C238" s="1881"/>
      <c r="D238" s="1881"/>
      <c r="E238" s="1881"/>
      <c r="F238" s="1881"/>
      <c r="G238" s="82"/>
    </row>
    <row r="239" spans="1:7" s="83" customFormat="1" ht="25.5" hidden="1" customHeight="1" outlineLevel="1">
      <c r="A239" s="1881" t="s">
        <v>601</v>
      </c>
      <c r="B239" s="1881"/>
      <c r="C239" s="1881"/>
      <c r="D239" s="1881"/>
      <c r="E239" s="1881"/>
      <c r="F239" s="1881"/>
      <c r="G239" s="82"/>
    </row>
    <row r="240" spans="1:7" s="83" customFormat="1" ht="39" hidden="1" customHeight="1" outlineLevel="1">
      <c r="A240" s="1881" t="s">
        <v>602</v>
      </c>
      <c r="B240" s="1881"/>
      <c r="C240" s="1881"/>
      <c r="D240" s="1881"/>
      <c r="E240" s="1881"/>
      <c r="F240" s="1881"/>
      <c r="G240" s="82"/>
    </row>
    <row r="241" spans="1:7" s="83" customFormat="1" ht="26.25" hidden="1" customHeight="1" outlineLevel="1">
      <c r="A241" s="1881" t="s">
        <v>603</v>
      </c>
      <c r="B241" s="1881"/>
      <c r="C241" s="1881"/>
      <c r="D241" s="1881"/>
      <c r="E241" s="1881"/>
      <c r="F241" s="1881"/>
      <c r="G241" s="82"/>
    </row>
    <row r="242" spans="1:7" s="83" customFormat="1" ht="42" hidden="1" customHeight="1" outlineLevel="1">
      <c r="A242" s="1881" t="s">
        <v>604</v>
      </c>
      <c r="B242" s="1881"/>
      <c r="C242" s="1881"/>
      <c r="D242" s="1881"/>
      <c r="E242" s="1881"/>
      <c r="F242" s="1881"/>
      <c r="G242" s="82"/>
    </row>
    <row r="243" spans="1:7" s="83" customFormat="1" ht="27.75" hidden="1" customHeight="1" outlineLevel="1">
      <c r="A243" s="1881" t="s">
        <v>605</v>
      </c>
      <c r="B243" s="1881"/>
      <c r="C243" s="1881"/>
      <c r="D243" s="1881"/>
      <c r="E243" s="1881"/>
      <c r="F243" s="1881"/>
      <c r="G243" s="82"/>
    </row>
    <row r="244" spans="1:7" s="83" customFormat="1" hidden="1" outlineLevel="1">
      <c r="A244" s="274"/>
      <c r="B244" s="49" t="s">
        <v>606</v>
      </c>
      <c r="C244" s="50"/>
      <c r="D244" s="51"/>
      <c r="E244" s="66"/>
      <c r="F244" s="376"/>
      <c r="G244" s="82"/>
    </row>
    <row r="245" spans="1:7" s="83" customFormat="1" ht="13.5" hidden="1" customHeight="1" outlineLevel="1">
      <c r="A245" s="1881" t="s">
        <v>607</v>
      </c>
      <c r="B245" s="1881"/>
      <c r="C245" s="1881"/>
      <c r="D245" s="1881"/>
      <c r="E245" s="1881"/>
      <c r="F245" s="1881"/>
      <c r="G245" s="82"/>
    </row>
    <row r="246" spans="1:7" s="83" customFormat="1" ht="40.5" hidden="1" customHeight="1" outlineLevel="1">
      <c r="A246" s="1881" t="s">
        <v>608</v>
      </c>
      <c r="B246" s="1881"/>
      <c r="C246" s="1881"/>
      <c r="D246" s="1881"/>
      <c r="E246" s="1881"/>
      <c r="F246" s="1881"/>
      <c r="G246" s="82"/>
    </row>
    <row r="247" spans="1:7" s="65" customFormat="1" hidden="1" outlineLevel="1">
      <c r="A247" s="274"/>
      <c r="B247" s="45" t="s">
        <v>609</v>
      </c>
      <c r="C247" s="50"/>
      <c r="D247" s="51"/>
      <c r="E247" s="66"/>
      <c r="F247" s="376"/>
      <c r="G247" s="64"/>
    </row>
    <row r="248" spans="1:7" s="65" customFormat="1" hidden="1" outlineLevel="1">
      <c r="A248" s="274"/>
      <c r="B248" s="1881" t="s">
        <v>610</v>
      </c>
      <c r="C248" s="1881"/>
      <c r="D248" s="1881"/>
      <c r="E248" s="1881"/>
      <c r="F248" s="1881"/>
      <c r="G248" s="64"/>
    </row>
    <row r="249" spans="1:7" s="65" customFormat="1" hidden="1" outlineLevel="1">
      <c r="A249" s="274"/>
      <c r="B249" s="45" t="s">
        <v>611</v>
      </c>
      <c r="C249" s="50"/>
      <c r="D249" s="51"/>
      <c r="E249" s="66"/>
      <c r="F249" s="376"/>
      <c r="G249" s="64"/>
    </row>
    <row r="250" spans="1:7" s="65" customFormat="1" hidden="1" outlineLevel="1">
      <c r="A250" s="274"/>
      <c r="B250" s="45" t="s">
        <v>612</v>
      </c>
      <c r="C250" s="50"/>
      <c r="D250" s="51"/>
      <c r="E250" s="66"/>
      <c r="F250" s="376"/>
      <c r="G250" s="64"/>
    </row>
    <row r="251" spans="1:7" s="65" customFormat="1" hidden="1" outlineLevel="1">
      <c r="A251" s="274"/>
      <c r="B251" s="45" t="s">
        <v>613</v>
      </c>
      <c r="C251" s="50"/>
      <c r="D251" s="51"/>
      <c r="E251" s="66"/>
      <c r="F251" s="376"/>
      <c r="G251" s="64"/>
    </row>
    <row r="252" spans="1:7" s="65" customFormat="1" hidden="1" outlineLevel="1">
      <c r="A252" s="274"/>
      <c r="B252" s="45" t="s">
        <v>614</v>
      </c>
      <c r="C252" s="50"/>
      <c r="D252" s="51"/>
      <c r="E252" s="66"/>
      <c r="F252" s="376"/>
      <c r="G252" s="64"/>
    </row>
    <row r="253" spans="1:7" s="65" customFormat="1" hidden="1" outlineLevel="1">
      <c r="A253" s="274"/>
      <c r="B253" s="1881" t="s">
        <v>615</v>
      </c>
      <c r="C253" s="1881"/>
      <c r="D253" s="1881"/>
      <c r="E253" s="1881"/>
      <c r="F253" s="1881"/>
      <c r="G253" s="64"/>
    </row>
    <row r="254" spans="1:7" s="65" customFormat="1" hidden="1" outlineLevel="1">
      <c r="A254" s="274"/>
      <c r="B254" s="45" t="s">
        <v>616</v>
      </c>
      <c r="C254" s="50"/>
      <c r="D254" s="51"/>
      <c r="E254" s="66"/>
      <c r="F254" s="376"/>
      <c r="G254" s="64"/>
    </row>
    <row r="255" spans="1:7" s="65" customFormat="1" hidden="1" outlineLevel="1">
      <c r="A255" s="274"/>
      <c r="B255" s="45" t="s">
        <v>617</v>
      </c>
      <c r="C255" s="50"/>
      <c r="D255" s="51"/>
      <c r="E255" s="66"/>
      <c r="F255" s="376"/>
      <c r="G255" s="64"/>
    </row>
    <row r="256" spans="1:7" s="65" customFormat="1" hidden="1" outlineLevel="1">
      <c r="A256" s="274"/>
      <c r="B256" s="45" t="s">
        <v>618</v>
      </c>
      <c r="C256" s="50"/>
      <c r="D256" s="51"/>
      <c r="E256" s="66"/>
      <c r="F256" s="376"/>
      <c r="G256" s="64"/>
    </row>
    <row r="257" spans="1:7" s="65" customFormat="1" hidden="1" outlineLevel="1">
      <c r="A257" s="274"/>
      <c r="B257" s="1911" t="s">
        <v>256</v>
      </c>
      <c r="C257" s="1911"/>
      <c r="D257" s="1911"/>
      <c r="E257" s="1911"/>
      <c r="F257" s="1911"/>
      <c r="G257" s="64"/>
    </row>
    <row r="258" spans="1:7" s="65" customFormat="1" hidden="1" outlineLevel="1">
      <c r="A258" s="274"/>
      <c r="B258" s="45" t="s">
        <v>619</v>
      </c>
      <c r="C258" s="50"/>
      <c r="D258" s="51"/>
      <c r="E258" s="66"/>
      <c r="F258" s="376"/>
      <c r="G258" s="64"/>
    </row>
    <row r="259" spans="1:7" s="65" customFormat="1" hidden="1" outlineLevel="1">
      <c r="A259" s="274"/>
      <c r="B259" s="45" t="s">
        <v>620</v>
      </c>
      <c r="C259" s="89"/>
      <c r="D259" s="90"/>
      <c r="E259" s="91"/>
      <c r="F259" s="379"/>
      <c r="G259" s="64"/>
    </row>
    <row r="260" spans="1:7" s="65" customFormat="1" hidden="1" outlineLevel="1">
      <c r="A260" s="274"/>
      <c r="B260" s="45" t="s">
        <v>621</v>
      </c>
      <c r="C260" s="50"/>
      <c r="D260" s="51"/>
      <c r="E260" s="66"/>
      <c r="F260" s="376"/>
      <c r="G260" s="64"/>
    </row>
    <row r="261" spans="1:7" s="65" customFormat="1" ht="12.75" hidden="1" customHeight="1" outlineLevel="1">
      <c r="A261" s="274"/>
      <c r="B261" s="45" t="s">
        <v>622</v>
      </c>
      <c r="C261" s="1910" t="s">
        <v>255</v>
      </c>
      <c r="D261" s="1910"/>
      <c r="E261" s="1910"/>
      <c r="F261" s="1910"/>
      <c r="G261" s="64"/>
    </row>
    <row r="262" spans="1:7" s="65" customFormat="1" ht="12.75" hidden="1" customHeight="1" outlineLevel="1">
      <c r="A262" s="274"/>
      <c r="B262" s="45" t="s">
        <v>623</v>
      </c>
      <c r="C262" s="50"/>
      <c r="D262" s="51"/>
      <c r="E262" s="66"/>
      <c r="F262" s="376"/>
      <c r="G262" s="64"/>
    </row>
    <row r="263" spans="1:7" s="83" customFormat="1" hidden="1" outlineLevel="1">
      <c r="A263" s="274"/>
      <c r="B263" s="49" t="s">
        <v>624</v>
      </c>
      <c r="C263" s="50"/>
      <c r="D263" s="51"/>
      <c r="E263" s="66"/>
      <c r="F263" s="376"/>
      <c r="G263" s="82"/>
    </row>
    <row r="264" spans="1:7" s="83" customFormat="1" ht="52.5" hidden="1" customHeight="1" outlineLevel="1">
      <c r="A264" s="1881" t="s">
        <v>625</v>
      </c>
      <c r="B264" s="1881"/>
      <c r="C264" s="1881"/>
      <c r="D264" s="1881"/>
      <c r="E264" s="1881"/>
      <c r="F264" s="1881"/>
      <c r="G264" s="82"/>
    </row>
    <row r="265" spans="1:7" s="83" customFormat="1" ht="40.5" hidden="1" customHeight="1" outlineLevel="1">
      <c r="A265" s="1881" t="s">
        <v>626</v>
      </c>
      <c r="B265" s="1881"/>
      <c r="C265" s="1881"/>
      <c r="D265" s="1881"/>
      <c r="E265" s="1881"/>
      <c r="F265" s="1881"/>
      <c r="G265" s="82"/>
    </row>
    <row r="266" spans="1:7" s="83" customFormat="1" hidden="1" outlineLevel="1">
      <c r="A266" s="274"/>
      <c r="B266" s="49" t="s">
        <v>627</v>
      </c>
      <c r="C266" s="50"/>
      <c r="D266" s="51"/>
      <c r="E266" s="66"/>
      <c r="F266" s="376"/>
      <c r="G266" s="82"/>
    </row>
    <row r="267" spans="1:7" s="83" customFormat="1" ht="39.75" hidden="1" customHeight="1" outlineLevel="1">
      <c r="A267" s="1881" t="s">
        <v>628</v>
      </c>
      <c r="B267" s="1881"/>
      <c r="C267" s="1881"/>
      <c r="D267" s="1881"/>
      <c r="E267" s="1881"/>
      <c r="F267" s="1881"/>
      <c r="G267" s="82"/>
    </row>
    <row r="268" spans="1:7" s="83" customFormat="1" ht="28.5" hidden="1" customHeight="1" outlineLevel="1">
      <c r="A268" s="1881" t="s">
        <v>706</v>
      </c>
      <c r="B268" s="1881"/>
      <c r="C268" s="1881"/>
      <c r="D268" s="1881"/>
      <c r="E268" s="1881"/>
      <c r="F268" s="1881"/>
      <c r="G268" s="82"/>
    </row>
    <row r="269" spans="1:7" s="83" customFormat="1" ht="40.5" hidden="1" customHeight="1" outlineLevel="1">
      <c r="A269" s="1881" t="s">
        <v>34</v>
      </c>
      <c r="B269" s="1881"/>
      <c r="C269" s="1881"/>
      <c r="D269" s="1881"/>
      <c r="E269" s="1881"/>
      <c r="F269" s="1881"/>
      <c r="G269" s="82"/>
    </row>
    <row r="270" spans="1:7" s="83" customFormat="1" ht="39" hidden="1" customHeight="1" outlineLevel="1">
      <c r="A270" s="1881" t="s">
        <v>707</v>
      </c>
      <c r="B270" s="1881"/>
      <c r="C270" s="1881"/>
      <c r="D270" s="1881"/>
      <c r="E270" s="1881"/>
      <c r="F270" s="1881"/>
      <c r="G270" s="82"/>
    </row>
    <row r="271" spans="1:7" s="83" customFormat="1" ht="12.75" hidden="1" customHeight="1" outlineLevel="1">
      <c r="A271" s="1881" t="s">
        <v>708</v>
      </c>
      <c r="B271" s="1881"/>
      <c r="C271" s="1881"/>
      <c r="D271" s="1881"/>
      <c r="E271" s="1881"/>
      <c r="F271" s="1881"/>
      <c r="G271" s="82"/>
    </row>
    <row r="272" spans="1:7" s="83" customFormat="1" ht="40.5" hidden="1" customHeight="1" outlineLevel="1">
      <c r="A272" s="1881" t="s">
        <v>709</v>
      </c>
      <c r="B272" s="1881"/>
      <c r="C272" s="1881"/>
      <c r="D272" s="1881"/>
      <c r="E272" s="1881"/>
      <c r="F272" s="1881"/>
      <c r="G272" s="82"/>
    </row>
    <row r="273" spans="1:7" s="83" customFormat="1" hidden="1" outlineLevel="1">
      <c r="A273" s="274"/>
      <c r="B273" s="49" t="s">
        <v>710</v>
      </c>
      <c r="C273" s="50"/>
      <c r="D273" s="51"/>
      <c r="E273" s="66"/>
      <c r="F273" s="376"/>
      <c r="G273" s="82"/>
    </row>
    <row r="274" spans="1:7" s="83" customFormat="1" ht="52.5" hidden="1" customHeight="1" outlineLevel="1">
      <c r="A274" s="1881" t="s">
        <v>711</v>
      </c>
      <c r="B274" s="1881"/>
      <c r="C274" s="1881"/>
      <c r="D274" s="1881"/>
      <c r="E274" s="1881"/>
      <c r="F274" s="1881"/>
      <c r="G274" s="82"/>
    </row>
    <row r="275" spans="1:7" s="83" customFormat="1" hidden="1" outlineLevel="1">
      <c r="A275" s="1881" t="s">
        <v>712</v>
      </c>
      <c r="B275" s="1881"/>
      <c r="C275" s="1881"/>
      <c r="D275" s="1881"/>
      <c r="E275" s="1881"/>
      <c r="F275" s="1881"/>
      <c r="G275" s="82"/>
    </row>
    <row r="276" spans="1:7" s="83" customFormat="1" hidden="1" outlineLevel="1">
      <c r="A276" s="274"/>
      <c r="B276" s="49" t="s">
        <v>257</v>
      </c>
      <c r="C276" s="50"/>
      <c r="D276" s="51"/>
      <c r="E276" s="66"/>
      <c r="F276" s="376"/>
      <c r="G276" s="82"/>
    </row>
    <row r="277" spans="1:7" s="83" customFormat="1" ht="26.25" hidden="1" customHeight="1" outlineLevel="1">
      <c r="A277" s="1881" t="s">
        <v>713</v>
      </c>
      <c r="B277" s="1881"/>
      <c r="C277" s="1881"/>
      <c r="D277" s="1881"/>
      <c r="E277" s="1881"/>
      <c r="F277" s="1881"/>
      <c r="G277" s="82"/>
    </row>
    <row r="278" spans="1:7" s="83" customFormat="1" hidden="1" outlineLevel="1">
      <c r="A278" s="1881" t="s">
        <v>714</v>
      </c>
      <c r="B278" s="1881"/>
      <c r="C278" s="1881"/>
      <c r="D278" s="1881"/>
      <c r="E278" s="1881"/>
      <c r="F278" s="1881"/>
      <c r="G278" s="82"/>
    </row>
    <row r="279" spans="1:7" s="83" customFormat="1" ht="25.5" hidden="1" customHeight="1" outlineLevel="1">
      <c r="A279" s="1881" t="s">
        <v>715</v>
      </c>
      <c r="B279" s="1881"/>
      <c r="C279" s="1881"/>
      <c r="D279" s="1881"/>
      <c r="E279" s="1881"/>
      <c r="F279" s="1881"/>
      <c r="G279" s="82"/>
    </row>
    <row r="280" spans="1:7" s="83" customFormat="1" hidden="1" outlineLevel="1">
      <c r="A280" s="274"/>
      <c r="B280" s="49" t="s">
        <v>716</v>
      </c>
      <c r="C280" s="47"/>
      <c r="D280" s="48"/>
      <c r="E280" s="63"/>
      <c r="F280" s="380"/>
      <c r="G280" s="82"/>
    </row>
    <row r="281" spans="1:7" s="65" customFormat="1" ht="27" hidden="1" customHeight="1" outlineLevel="1">
      <c r="A281" s="1881" t="s">
        <v>717</v>
      </c>
      <c r="B281" s="1881"/>
      <c r="C281" s="1881"/>
      <c r="D281" s="1881"/>
      <c r="E281" s="1881"/>
      <c r="F281" s="1881"/>
      <c r="G281" s="64"/>
    </row>
    <row r="282" spans="1:7" s="65" customFormat="1" hidden="1" outlineLevel="1">
      <c r="A282" s="1881" t="s">
        <v>448</v>
      </c>
      <c r="B282" s="1881"/>
      <c r="C282" s="1881"/>
      <c r="D282" s="1881"/>
      <c r="E282" s="1881"/>
      <c r="F282" s="1881"/>
      <c r="G282" s="64"/>
    </row>
    <row r="283" spans="1:7" s="65" customFormat="1" ht="13.5" hidden="1" customHeight="1" outlineLevel="1">
      <c r="A283" s="274"/>
      <c r="B283" s="1881" t="s">
        <v>718</v>
      </c>
      <c r="C283" s="1881"/>
      <c r="D283" s="1881"/>
      <c r="E283" s="1881"/>
      <c r="F283" s="1881"/>
      <c r="G283" s="64"/>
    </row>
    <row r="284" spans="1:7" s="65" customFormat="1" hidden="1" outlineLevel="1">
      <c r="A284" s="274"/>
      <c r="B284" s="1881" t="s">
        <v>719</v>
      </c>
      <c r="C284" s="1881"/>
      <c r="D284" s="1881"/>
      <c r="E284" s="1881"/>
      <c r="F284" s="1881"/>
      <c r="G284" s="64"/>
    </row>
    <row r="285" spans="1:7" s="65" customFormat="1" hidden="1" outlineLevel="1">
      <c r="A285" s="274"/>
      <c r="B285" s="45" t="s">
        <v>720</v>
      </c>
      <c r="C285" s="50"/>
      <c r="D285" s="51"/>
      <c r="E285" s="66"/>
      <c r="F285" s="376"/>
      <c r="G285" s="64"/>
    </row>
    <row r="286" spans="1:7" s="65" customFormat="1" hidden="1" outlineLevel="1">
      <c r="A286" s="274"/>
      <c r="B286" s="1881" t="s">
        <v>1047</v>
      </c>
      <c r="C286" s="1881"/>
      <c r="D286" s="1881"/>
      <c r="E286" s="1881"/>
      <c r="F286" s="1881"/>
      <c r="G286" s="64"/>
    </row>
    <row r="287" spans="1:7" s="65" customFormat="1" ht="39" hidden="1" customHeight="1" outlineLevel="1">
      <c r="A287" s="274"/>
      <c r="B287" s="1881" t="s">
        <v>235</v>
      </c>
      <c r="C287" s="1881"/>
      <c r="D287" s="1881"/>
      <c r="E287" s="1881"/>
      <c r="F287" s="1881"/>
      <c r="G287" s="64"/>
    </row>
    <row r="288" spans="1:7" s="65" customFormat="1" hidden="1" outlineLevel="1">
      <c r="A288" s="274"/>
      <c r="B288" s="45" t="s">
        <v>236</v>
      </c>
      <c r="C288" s="50"/>
      <c r="D288" s="51"/>
      <c r="E288" s="66"/>
      <c r="F288" s="376"/>
      <c r="G288" s="64"/>
    </row>
    <row r="289" spans="1:7" s="65" customFormat="1" hidden="1" outlineLevel="1">
      <c r="A289" s="274"/>
      <c r="B289" s="1881" t="s">
        <v>237</v>
      </c>
      <c r="C289" s="1881"/>
      <c r="D289" s="1881"/>
      <c r="E289" s="1881"/>
      <c r="F289" s="1881"/>
      <c r="G289" s="64"/>
    </row>
    <row r="290" spans="1:7" s="65" customFormat="1" hidden="1" outlineLevel="1">
      <c r="A290" s="274"/>
      <c r="B290" s="45" t="s">
        <v>238</v>
      </c>
      <c r="C290" s="50"/>
      <c r="D290" s="51"/>
      <c r="E290" s="66"/>
      <c r="F290" s="376"/>
      <c r="G290" s="64"/>
    </row>
    <row r="291" spans="1:7" s="65" customFormat="1" hidden="1" outlineLevel="1">
      <c r="A291" s="274"/>
      <c r="B291" s="45" t="s">
        <v>1048</v>
      </c>
      <c r="C291" s="50"/>
      <c r="D291" s="51"/>
      <c r="E291" s="66"/>
      <c r="F291" s="376"/>
      <c r="G291" s="64"/>
    </row>
    <row r="292" spans="1:7" s="65" customFormat="1" hidden="1" outlineLevel="1">
      <c r="A292" s="274"/>
      <c r="B292" s="1881" t="s">
        <v>1049</v>
      </c>
      <c r="C292" s="1881"/>
      <c r="D292" s="1881"/>
      <c r="E292" s="1881"/>
      <c r="F292" s="1881"/>
      <c r="G292" s="64"/>
    </row>
    <row r="293" spans="1:7" s="65" customFormat="1" hidden="1" outlineLevel="1">
      <c r="A293" s="274"/>
      <c r="B293" s="45" t="s">
        <v>239</v>
      </c>
      <c r="C293" s="50"/>
      <c r="D293" s="51"/>
      <c r="E293" s="66"/>
      <c r="F293" s="376"/>
      <c r="G293" s="64"/>
    </row>
    <row r="294" spans="1:7" s="65" customFormat="1" hidden="1" outlineLevel="1">
      <c r="A294" s="274"/>
      <c r="B294" s="45" t="s">
        <v>322</v>
      </c>
      <c r="C294" s="50"/>
      <c r="D294" s="51"/>
      <c r="E294" s="66"/>
      <c r="F294" s="376"/>
      <c r="G294" s="64"/>
    </row>
    <row r="295" spans="1:7" s="65" customFormat="1" hidden="1" outlineLevel="1">
      <c r="A295" s="1881" t="s">
        <v>448</v>
      </c>
      <c r="B295" s="1881"/>
      <c r="C295" s="1881"/>
      <c r="D295" s="1881"/>
      <c r="E295" s="1881"/>
      <c r="F295" s="1881"/>
      <c r="G295" s="64"/>
    </row>
    <row r="296" spans="1:7" s="65" customFormat="1" hidden="1" outlineLevel="1">
      <c r="A296" s="274"/>
      <c r="B296" s="1881" t="s">
        <v>718</v>
      </c>
      <c r="C296" s="1881"/>
      <c r="D296" s="1881"/>
      <c r="E296" s="1881"/>
      <c r="F296" s="1881"/>
      <c r="G296" s="64"/>
    </row>
    <row r="297" spans="1:7" s="65" customFormat="1" hidden="1" outlineLevel="1">
      <c r="A297" s="274"/>
      <c r="B297" s="45" t="s">
        <v>719</v>
      </c>
      <c r="C297" s="50"/>
      <c r="D297" s="51"/>
      <c r="E297" s="66"/>
      <c r="F297" s="376"/>
      <c r="G297" s="64"/>
    </row>
    <row r="298" spans="1:7" s="65" customFormat="1" hidden="1" outlineLevel="1">
      <c r="A298" s="274"/>
      <c r="B298" s="45" t="s">
        <v>240</v>
      </c>
      <c r="C298" s="50"/>
      <c r="D298" s="51"/>
      <c r="E298" s="66"/>
      <c r="F298" s="376"/>
      <c r="G298" s="64"/>
    </row>
    <row r="299" spans="1:7" s="65" customFormat="1" hidden="1" outlineLevel="1">
      <c r="A299" s="274"/>
      <c r="B299" s="1881" t="s">
        <v>241</v>
      </c>
      <c r="C299" s="1881"/>
      <c r="D299" s="1881"/>
      <c r="E299" s="1881"/>
      <c r="F299" s="1881"/>
      <c r="G299" s="64"/>
    </row>
    <row r="300" spans="1:7" s="65" customFormat="1" hidden="1" outlineLevel="1">
      <c r="A300" s="274"/>
      <c r="B300" s="1881" t="s">
        <v>242</v>
      </c>
      <c r="C300" s="1881"/>
      <c r="D300" s="1881"/>
      <c r="E300" s="1881"/>
      <c r="F300" s="1881"/>
      <c r="G300" s="64"/>
    </row>
    <row r="301" spans="1:7" s="65" customFormat="1" hidden="1" outlineLevel="1">
      <c r="A301" s="274"/>
      <c r="B301" s="45" t="s">
        <v>243</v>
      </c>
      <c r="C301" s="50"/>
      <c r="D301" s="51"/>
      <c r="E301" s="66"/>
      <c r="F301" s="376"/>
      <c r="G301" s="64"/>
    </row>
    <row r="302" spans="1:7" s="65" customFormat="1" hidden="1" outlineLevel="1">
      <c r="A302" s="274"/>
      <c r="B302" s="45" t="s">
        <v>1048</v>
      </c>
      <c r="C302" s="50"/>
      <c r="D302" s="51"/>
      <c r="E302" s="66"/>
      <c r="F302" s="376"/>
      <c r="G302" s="64"/>
    </row>
    <row r="303" spans="1:7" s="65" customFormat="1" hidden="1" outlineLevel="1">
      <c r="A303" s="274"/>
      <c r="B303" s="1881" t="s">
        <v>1049</v>
      </c>
      <c r="C303" s="1881"/>
      <c r="D303" s="1881"/>
      <c r="E303" s="1881"/>
      <c r="F303" s="1881"/>
      <c r="G303" s="64"/>
    </row>
    <row r="304" spans="1:7" s="65" customFormat="1" hidden="1" outlineLevel="1">
      <c r="A304" s="274"/>
      <c r="B304" s="45" t="s">
        <v>1050</v>
      </c>
      <c r="C304" s="50"/>
      <c r="D304" s="51"/>
      <c r="E304" s="66"/>
      <c r="F304" s="376"/>
      <c r="G304" s="64"/>
    </row>
    <row r="305" spans="1:7" s="83" customFormat="1" hidden="1" outlineLevel="1">
      <c r="A305" s="274"/>
      <c r="B305" s="45"/>
      <c r="C305" s="47"/>
      <c r="D305" s="48"/>
      <c r="E305" s="63"/>
      <c r="F305" s="380"/>
      <c r="G305" s="82"/>
    </row>
    <row r="306" spans="1:7" s="83" customFormat="1" hidden="1" outlineLevel="1">
      <c r="A306" s="274"/>
      <c r="B306" s="49" t="s">
        <v>244</v>
      </c>
      <c r="C306" s="47"/>
      <c r="D306" s="48"/>
      <c r="E306" s="63"/>
      <c r="F306" s="380"/>
      <c r="G306" s="82"/>
    </row>
    <row r="307" spans="1:7" s="83" customFormat="1" hidden="1" outlineLevel="1">
      <c r="A307" s="1881" t="s">
        <v>245</v>
      </c>
      <c r="B307" s="1881"/>
      <c r="C307" s="1881"/>
      <c r="D307" s="1881"/>
      <c r="E307" s="1881"/>
      <c r="F307" s="1881"/>
      <c r="G307" s="82"/>
    </row>
    <row r="308" spans="1:7" s="83" customFormat="1" hidden="1" outlineLevel="1">
      <c r="A308" s="1881" t="s">
        <v>246</v>
      </c>
      <c r="B308" s="1881"/>
      <c r="C308" s="1881"/>
      <c r="D308" s="1881"/>
      <c r="E308" s="1881"/>
      <c r="F308" s="1881"/>
      <c r="G308" s="82"/>
    </row>
    <row r="309" spans="1:7" s="83" customFormat="1" hidden="1" outlineLevel="1">
      <c r="A309" s="1881" t="s">
        <v>247</v>
      </c>
      <c r="B309" s="1881"/>
      <c r="C309" s="1881"/>
      <c r="D309" s="1881"/>
      <c r="E309" s="1881"/>
      <c r="F309" s="1881"/>
      <c r="G309" s="82"/>
    </row>
    <row r="310" spans="1:7" s="83" customFormat="1" hidden="1" outlineLevel="1">
      <c r="A310" s="1881" t="s">
        <v>248</v>
      </c>
      <c r="B310" s="1881"/>
      <c r="C310" s="1881"/>
      <c r="D310" s="1881"/>
      <c r="E310" s="1881"/>
      <c r="F310" s="1881"/>
      <c r="G310" s="82"/>
    </row>
    <row r="311" spans="1:7" s="83" customFormat="1" hidden="1" outlineLevel="1">
      <c r="A311" s="1881" t="s">
        <v>249</v>
      </c>
      <c r="B311" s="1881"/>
      <c r="C311" s="1881"/>
      <c r="D311" s="1881"/>
      <c r="E311" s="1881"/>
      <c r="F311" s="1881"/>
      <c r="G311" s="82"/>
    </row>
    <row r="312" spans="1:7" s="83" customFormat="1" hidden="1" outlineLevel="1">
      <c r="A312" s="285"/>
      <c r="B312" s="85"/>
      <c r="C312" s="86"/>
      <c r="D312" s="87"/>
      <c r="E312" s="88"/>
      <c r="F312" s="381"/>
      <c r="G312" s="82"/>
    </row>
    <row r="313" spans="1:7" s="83" customFormat="1" ht="27.75" hidden="1" customHeight="1" outlineLevel="1">
      <c r="A313" s="1898" t="s">
        <v>663</v>
      </c>
      <c r="B313" s="1898"/>
      <c r="C313" s="1898"/>
      <c r="D313" s="1898"/>
      <c r="E313" s="1898"/>
      <c r="F313" s="1898"/>
      <c r="G313" s="82"/>
    </row>
    <row r="314" spans="1:7" s="83" customFormat="1" ht="27" hidden="1" customHeight="1" outlineLevel="1">
      <c r="A314" s="1898" t="s">
        <v>250</v>
      </c>
      <c r="B314" s="1898"/>
      <c r="C314" s="1898"/>
      <c r="D314" s="1898"/>
      <c r="E314" s="1898"/>
      <c r="F314" s="1898"/>
      <c r="G314" s="82"/>
    </row>
    <row r="315" spans="1:7" s="83" customFormat="1" ht="27" hidden="1" customHeight="1" outlineLevel="1">
      <c r="A315" s="1909" t="s">
        <v>251</v>
      </c>
      <c r="B315" s="1909"/>
      <c r="C315" s="1909"/>
      <c r="D315" s="1909"/>
      <c r="E315" s="1909"/>
      <c r="F315" s="1909"/>
      <c r="G315" s="82"/>
    </row>
    <row r="316" spans="1:7" s="83" customFormat="1" ht="27.75" hidden="1" customHeight="1" outlineLevel="1">
      <c r="A316" s="1898" t="s">
        <v>252</v>
      </c>
      <c r="B316" s="1898"/>
      <c r="C316" s="1898"/>
      <c r="D316" s="1898"/>
      <c r="E316" s="1898"/>
      <c r="F316" s="1898"/>
      <c r="G316" s="82"/>
    </row>
    <row r="317" spans="1:7" s="83" customFormat="1" ht="40.5" hidden="1" customHeight="1" outlineLevel="1">
      <c r="A317" s="1898" t="s">
        <v>253</v>
      </c>
      <c r="B317" s="1898"/>
      <c r="C317" s="1898"/>
      <c r="D317" s="1898"/>
      <c r="E317" s="1898"/>
      <c r="F317" s="1898"/>
      <c r="G317" s="82"/>
    </row>
    <row r="318" spans="1:7" s="83" customFormat="1" hidden="1" outlineLevel="1">
      <c r="A318" s="1908" t="s">
        <v>254</v>
      </c>
      <c r="B318" s="1908"/>
      <c r="C318" s="1908"/>
      <c r="D318" s="1908"/>
      <c r="E318" s="1908"/>
      <c r="F318" s="1908"/>
      <c r="G318" s="82"/>
    </row>
    <row r="319" spans="1:7" s="83" customFormat="1" ht="25.5" hidden="1" customHeight="1" outlineLevel="1">
      <c r="A319" s="286"/>
      <c r="B319" s="1899" t="s">
        <v>870</v>
      </c>
      <c r="C319" s="1899"/>
      <c r="D319" s="1899"/>
      <c r="E319" s="1899"/>
      <c r="F319" s="1899"/>
      <c r="G319" s="82"/>
    </row>
    <row r="320" spans="1:7" s="65" customFormat="1" hidden="1" outlineLevel="1">
      <c r="A320" s="286"/>
      <c r="B320" s="84" t="s">
        <v>871</v>
      </c>
      <c r="C320" s="92"/>
      <c r="D320" s="92"/>
      <c r="E320" s="92"/>
      <c r="F320" s="382"/>
      <c r="G320" s="64"/>
    </row>
    <row r="321" spans="1:7" s="65" customFormat="1" hidden="1" outlineLevel="1">
      <c r="A321" s="286"/>
      <c r="B321" s="84" t="s">
        <v>719</v>
      </c>
      <c r="C321" s="92"/>
      <c r="D321" s="92"/>
      <c r="E321" s="92"/>
      <c r="F321" s="382"/>
      <c r="G321" s="64"/>
    </row>
    <row r="322" spans="1:7" s="65" customFormat="1" hidden="1" outlineLevel="1">
      <c r="A322" s="287"/>
      <c r="B322" s="1897" t="s">
        <v>872</v>
      </c>
      <c r="C322" s="1897"/>
      <c r="D322" s="1897"/>
      <c r="E322" s="1897"/>
      <c r="F322" s="1897"/>
      <c r="G322" s="64"/>
    </row>
    <row r="323" spans="1:7" s="65" customFormat="1" hidden="1" outlineLevel="1">
      <c r="A323" s="286"/>
      <c r="B323" s="84" t="s">
        <v>873</v>
      </c>
      <c r="C323" s="92"/>
      <c r="D323" s="92"/>
      <c r="E323" s="92"/>
      <c r="F323" s="382"/>
      <c r="G323" s="64"/>
    </row>
    <row r="324" spans="1:7" s="65" customFormat="1" hidden="1" outlineLevel="1">
      <c r="A324" s="286"/>
      <c r="B324" s="84" t="s">
        <v>874</v>
      </c>
      <c r="C324" s="92"/>
      <c r="D324" s="92"/>
      <c r="E324" s="92"/>
      <c r="F324" s="382"/>
      <c r="G324" s="64"/>
    </row>
    <row r="325" spans="1:7" s="65" customFormat="1" hidden="1" outlineLevel="1">
      <c r="A325" s="286"/>
      <c r="B325" s="84" t="s">
        <v>1048</v>
      </c>
      <c r="C325" s="92"/>
      <c r="D325" s="92"/>
      <c r="E325" s="92"/>
      <c r="F325" s="382"/>
      <c r="G325" s="64"/>
    </row>
    <row r="326" spans="1:7" s="65" customFormat="1" hidden="1" outlineLevel="1">
      <c r="A326" s="286"/>
      <c r="B326" s="1897" t="s">
        <v>1270</v>
      </c>
      <c r="C326" s="1897"/>
      <c r="D326" s="1897"/>
      <c r="E326" s="1897"/>
      <c r="F326" s="1897"/>
      <c r="G326" s="64"/>
    </row>
    <row r="327" spans="1:7" s="65" customFormat="1" hidden="1" outlineLevel="1">
      <c r="A327" s="286"/>
      <c r="B327" s="84" t="s">
        <v>869</v>
      </c>
      <c r="C327" s="92"/>
      <c r="D327" s="92"/>
      <c r="E327" s="92"/>
      <c r="F327" s="382"/>
      <c r="G327" s="64"/>
    </row>
    <row r="328" spans="1:7" s="65" customFormat="1" hidden="1" outlineLevel="1">
      <c r="A328" s="286"/>
      <c r="B328" s="84" t="s">
        <v>239</v>
      </c>
      <c r="C328" s="92"/>
      <c r="D328" s="92"/>
      <c r="E328" s="92"/>
      <c r="F328" s="382"/>
      <c r="G328" s="64"/>
    </row>
    <row r="329" spans="1:7" s="65" customFormat="1" hidden="1" outlineLevel="1">
      <c r="A329" s="286"/>
      <c r="B329" s="84" t="s">
        <v>868</v>
      </c>
      <c r="C329" s="92"/>
      <c r="D329" s="92"/>
      <c r="E329" s="92"/>
      <c r="F329" s="382"/>
      <c r="G329" s="64"/>
    </row>
    <row r="330" spans="1:7" s="11" customFormat="1" collapsed="1">
      <c r="A330" s="288"/>
      <c r="B330" s="24"/>
      <c r="C330" s="23"/>
      <c r="D330" s="33"/>
      <c r="E330" s="428"/>
      <c r="F330" s="33"/>
      <c r="G330" s="15"/>
    </row>
    <row r="331" spans="1:7" s="11" customFormat="1" collapsed="1">
      <c r="A331" s="400" t="s">
        <v>331</v>
      </c>
      <c r="B331" s="430" t="s">
        <v>341</v>
      </c>
      <c r="C331" s="402"/>
      <c r="D331" s="479"/>
      <c r="E331" s="146"/>
      <c r="F331" s="479"/>
    </row>
    <row r="332" spans="1:7" s="11" customFormat="1" ht="63.75">
      <c r="A332" s="400"/>
      <c r="B332" s="430" t="s">
        <v>21</v>
      </c>
      <c r="C332" s="402"/>
      <c r="D332" s="479"/>
      <c r="E332" s="146"/>
      <c r="F332" s="479"/>
    </row>
    <row r="333" spans="1:7" s="11" customFormat="1" ht="27" customHeight="1">
      <c r="A333" s="400"/>
      <c r="B333" s="430" t="s">
        <v>19</v>
      </c>
      <c r="C333" s="402"/>
      <c r="D333" s="479"/>
      <c r="E333" s="146"/>
      <c r="F333" s="479"/>
    </row>
    <row r="334" spans="1:7" s="11" customFormat="1" ht="79.5" customHeight="1">
      <c r="A334" s="400"/>
      <c r="B334" s="1052" t="s">
        <v>1802</v>
      </c>
      <c r="C334" s="402"/>
      <c r="D334" s="479"/>
      <c r="E334" s="146"/>
      <c r="F334" s="479"/>
    </row>
    <row r="335" spans="1:7" s="11" customFormat="1" ht="39" customHeight="1">
      <c r="A335" s="400"/>
      <c r="B335" s="430" t="s">
        <v>691</v>
      </c>
      <c r="C335" s="402"/>
      <c r="D335" s="479"/>
      <c r="E335" s="146"/>
      <c r="F335" s="479"/>
    </row>
    <row r="336" spans="1:7" s="11" customFormat="1">
      <c r="A336" s="404"/>
      <c r="B336" s="422" t="s">
        <v>414</v>
      </c>
      <c r="C336" s="517" t="s">
        <v>850</v>
      </c>
      <c r="D336" s="423">
        <v>2</v>
      </c>
      <c r="E336" s="1744"/>
      <c r="F336" s="509">
        <f>D336*E336</f>
        <v>0</v>
      </c>
    </row>
    <row r="337" spans="1:8" s="11" customFormat="1" collapsed="1">
      <c r="A337" s="400" t="s">
        <v>852</v>
      </c>
      <c r="B337" s="430" t="s">
        <v>342</v>
      </c>
      <c r="C337" s="402"/>
      <c r="D337" s="479"/>
      <c r="E337" s="1735"/>
      <c r="F337" s="529"/>
    </row>
    <row r="338" spans="1:8" s="11" customFormat="1" ht="51">
      <c r="A338" s="400"/>
      <c r="B338" s="430" t="s">
        <v>22</v>
      </c>
      <c r="C338" s="402"/>
      <c r="D338" s="479"/>
      <c r="E338" s="1735"/>
      <c r="F338" s="529"/>
    </row>
    <row r="339" spans="1:8" s="11" customFormat="1" ht="25.5">
      <c r="A339" s="400"/>
      <c r="B339" s="430" t="s">
        <v>19</v>
      </c>
      <c r="C339" s="402"/>
      <c r="D339" s="479"/>
      <c r="E339" s="1735"/>
      <c r="F339" s="529"/>
    </row>
    <row r="340" spans="1:8" s="11" customFormat="1" ht="79.5" customHeight="1">
      <c r="A340" s="400"/>
      <c r="B340" s="430" t="s">
        <v>20</v>
      </c>
      <c r="C340" s="402"/>
      <c r="D340" s="479"/>
      <c r="E340" s="1735"/>
      <c r="F340" s="529"/>
    </row>
    <row r="341" spans="1:8" s="11" customFormat="1" ht="40.5" customHeight="1">
      <c r="A341" s="400"/>
      <c r="B341" s="430" t="s">
        <v>691</v>
      </c>
      <c r="C341" s="402"/>
      <c r="D341" s="479"/>
      <c r="E341" s="1735"/>
      <c r="F341" s="529"/>
    </row>
    <row r="342" spans="1:8">
      <c r="A342" s="404"/>
      <c r="B342" s="422" t="s">
        <v>413</v>
      </c>
      <c r="C342" s="517" t="s">
        <v>850</v>
      </c>
      <c r="D342" s="423">
        <v>1</v>
      </c>
      <c r="E342" s="1744"/>
      <c r="F342" s="509">
        <f>D342*E342</f>
        <v>0</v>
      </c>
    </row>
    <row r="343" spans="1:8">
      <c r="A343" s="418" t="s">
        <v>333</v>
      </c>
      <c r="B343" s="429" t="s">
        <v>343</v>
      </c>
      <c r="C343" s="518"/>
      <c r="D343" s="495"/>
      <c r="E343" s="1745"/>
      <c r="F343" s="513"/>
    </row>
    <row r="344" spans="1:8" ht="25.5">
      <c r="A344" s="400"/>
      <c r="B344" s="430" t="s">
        <v>23</v>
      </c>
      <c r="C344" s="519"/>
      <c r="D344" s="479"/>
      <c r="E344" s="1743"/>
      <c r="F344" s="508"/>
    </row>
    <row r="345" spans="1:8" ht="25.5">
      <c r="A345" s="400"/>
      <c r="B345" s="430" t="s">
        <v>19</v>
      </c>
      <c r="C345" s="519"/>
      <c r="D345" s="479"/>
      <c r="E345" s="1743"/>
      <c r="F345" s="508"/>
    </row>
    <row r="346" spans="1:8" ht="79.5" customHeight="1">
      <c r="A346" s="400"/>
      <c r="B346" s="430" t="s">
        <v>507</v>
      </c>
      <c r="C346" s="519"/>
      <c r="D346" s="479"/>
      <c r="E346" s="1743"/>
      <c r="F346" s="508"/>
    </row>
    <row r="347" spans="1:8" ht="40.5" customHeight="1">
      <c r="A347" s="400"/>
      <c r="B347" s="430" t="s">
        <v>691</v>
      </c>
      <c r="C347" s="519"/>
      <c r="D347" s="479"/>
      <c r="E347" s="1743"/>
      <c r="F347" s="508"/>
    </row>
    <row r="348" spans="1:8">
      <c r="A348" s="404" t="s">
        <v>401</v>
      </c>
      <c r="B348" s="422" t="s">
        <v>1028</v>
      </c>
      <c r="C348" s="517" t="s">
        <v>850</v>
      </c>
      <c r="D348" s="423">
        <v>1</v>
      </c>
      <c r="E348" s="1744"/>
      <c r="F348" s="509">
        <f>D348*E348</f>
        <v>0</v>
      </c>
    </row>
    <row r="349" spans="1:8" s="11" customFormat="1" collapsed="1">
      <c r="A349" s="400" t="s">
        <v>334</v>
      </c>
      <c r="B349" s="430" t="s">
        <v>24</v>
      </c>
      <c r="C349" s="402"/>
      <c r="D349" s="479"/>
      <c r="E349" s="1735"/>
      <c r="F349" s="529"/>
    </row>
    <row r="350" spans="1:8" ht="25.5">
      <c r="A350" s="400"/>
      <c r="B350" s="430" t="s">
        <v>25</v>
      </c>
      <c r="C350" s="519"/>
      <c r="D350" s="479"/>
      <c r="E350" s="1737"/>
      <c r="F350" s="508"/>
    </row>
    <row r="351" spans="1:8" ht="38.25">
      <c r="A351" s="400"/>
      <c r="B351" s="430" t="s">
        <v>1026</v>
      </c>
      <c r="C351" s="519"/>
      <c r="D351" s="479"/>
      <c r="E351" s="1737"/>
      <c r="F351" s="508"/>
      <c r="H351" s="1753"/>
    </row>
    <row r="352" spans="1:8" ht="82.5" customHeight="1">
      <c r="A352" s="400"/>
      <c r="B352" s="1052" t="s">
        <v>1831</v>
      </c>
      <c r="C352" s="519"/>
      <c r="D352" s="479"/>
      <c r="E352" s="1737"/>
      <c r="F352" s="508"/>
      <c r="H352" s="1753"/>
    </row>
    <row r="353" spans="1:8" ht="38.25">
      <c r="A353" s="400"/>
      <c r="B353" s="430" t="s">
        <v>693</v>
      </c>
      <c r="C353" s="519"/>
      <c r="D353" s="479"/>
      <c r="E353" s="1737"/>
      <c r="F353" s="508"/>
      <c r="H353" s="1753"/>
    </row>
    <row r="354" spans="1:8">
      <c r="A354" s="400" t="s">
        <v>401</v>
      </c>
      <c r="B354" s="430" t="s">
        <v>884</v>
      </c>
      <c r="C354" s="519" t="s">
        <v>850</v>
      </c>
      <c r="D354" s="479">
        <v>1</v>
      </c>
      <c r="E354" s="1737"/>
      <c r="F354" s="508">
        <f t="shared" ref="F354:F359" si="0">D354*E354</f>
        <v>0</v>
      </c>
    </row>
    <row r="355" spans="1:8">
      <c r="A355" s="406" t="s">
        <v>401</v>
      </c>
      <c r="B355" s="430" t="s">
        <v>408</v>
      </c>
      <c r="C355" s="519" t="s">
        <v>850</v>
      </c>
      <c r="D355" s="479">
        <v>1</v>
      </c>
      <c r="E355" s="1737"/>
      <c r="F355" s="508">
        <f t="shared" si="0"/>
        <v>0</v>
      </c>
    </row>
    <row r="356" spans="1:8" ht="13.5" customHeight="1">
      <c r="A356" s="406" t="s">
        <v>401</v>
      </c>
      <c r="B356" s="430" t="s">
        <v>409</v>
      </c>
      <c r="C356" s="519" t="s">
        <v>850</v>
      </c>
      <c r="D356" s="479">
        <v>1</v>
      </c>
      <c r="E356" s="1737"/>
      <c r="F356" s="508">
        <f t="shared" si="0"/>
        <v>0</v>
      </c>
    </row>
    <row r="357" spans="1:8" ht="13.5" customHeight="1">
      <c r="A357" s="406" t="s">
        <v>401</v>
      </c>
      <c r="B357" s="430" t="s">
        <v>410</v>
      </c>
      <c r="C357" s="519" t="s">
        <v>850</v>
      </c>
      <c r="D357" s="479">
        <v>1</v>
      </c>
      <c r="E357" s="1737"/>
      <c r="F357" s="508">
        <f t="shared" si="0"/>
        <v>0</v>
      </c>
    </row>
    <row r="358" spans="1:8">
      <c r="A358" s="406" t="s">
        <v>401</v>
      </c>
      <c r="B358" s="430" t="s">
        <v>411</v>
      </c>
      <c r="C358" s="519" t="s">
        <v>850</v>
      </c>
      <c r="D358" s="479">
        <v>1</v>
      </c>
      <c r="E358" s="1737"/>
      <c r="F358" s="508">
        <f t="shared" si="0"/>
        <v>0</v>
      </c>
    </row>
    <row r="359" spans="1:8" s="11" customFormat="1" collapsed="1">
      <c r="A359" s="400" t="s">
        <v>401</v>
      </c>
      <c r="B359" s="430" t="s">
        <v>412</v>
      </c>
      <c r="C359" s="519" t="s">
        <v>850</v>
      </c>
      <c r="D359" s="479">
        <v>1</v>
      </c>
      <c r="E359" s="1737"/>
      <c r="F359" s="508">
        <f t="shared" si="0"/>
        <v>0</v>
      </c>
    </row>
    <row r="360" spans="1:8">
      <c r="A360" s="392" t="s">
        <v>335</v>
      </c>
      <c r="B360" s="429" t="s">
        <v>26</v>
      </c>
      <c r="C360" s="419"/>
      <c r="D360" s="495"/>
      <c r="E360" s="1741"/>
      <c r="F360" s="1746"/>
    </row>
    <row r="361" spans="1:8" ht="51">
      <c r="A361" s="447"/>
      <c r="B361" s="430" t="s">
        <v>28</v>
      </c>
      <c r="C361" s="519"/>
      <c r="D361" s="479"/>
      <c r="E361" s="1737"/>
      <c r="F361" s="508"/>
    </row>
    <row r="362" spans="1:8" ht="38.25">
      <c r="A362" s="447"/>
      <c r="B362" s="430" t="s">
        <v>509</v>
      </c>
      <c r="C362" s="519"/>
      <c r="D362" s="479"/>
      <c r="E362" s="1737"/>
      <c r="F362" s="508"/>
    </row>
    <row r="363" spans="1:8" ht="38.25">
      <c r="A363" s="447"/>
      <c r="B363" s="430" t="s">
        <v>693</v>
      </c>
      <c r="C363" s="519"/>
      <c r="D363" s="479"/>
      <c r="E363" s="1737"/>
      <c r="F363" s="508"/>
    </row>
    <row r="364" spans="1:8">
      <c r="A364" s="406" t="s">
        <v>401</v>
      </c>
      <c r="B364" s="430" t="s">
        <v>875</v>
      </c>
      <c r="C364" s="519" t="s">
        <v>850</v>
      </c>
      <c r="D364" s="479">
        <v>2</v>
      </c>
      <c r="E364" s="1737"/>
      <c r="F364" s="508">
        <f>D364*E364</f>
        <v>0</v>
      </c>
    </row>
    <row r="365" spans="1:8">
      <c r="A365" s="406" t="s">
        <v>401</v>
      </c>
      <c r="B365" s="430" t="s">
        <v>27</v>
      </c>
      <c r="C365" s="517" t="s">
        <v>850</v>
      </c>
      <c r="D365" s="423">
        <v>1</v>
      </c>
      <c r="E365" s="1734"/>
      <c r="F365" s="509">
        <f>D365*E365</f>
        <v>0</v>
      </c>
    </row>
    <row r="366" spans="1:8">
      <c r="A366" s="392" t="s">
        <v>336</v>
      </c>
      <c r="B366" s="429" t="s">
        <v>1027</v>
      </c>
      <c r="C366" s="518"/>
      <c r="D366" s="495"/>
      <c r="E366" s="1739"/>
      <c r="F366" s="513">
        <f t="shared" ref="F366:F367" si="1">D366*E366</f>
        <v>0</v>
      </c>
    </row>
    <row r="367" spans="1:8" s="11" customFormat="1" ht="56.25" customHeight="1">
      <c r="A367" s="520"/>
      <c r="B367" s="1228" t="s">
        <v>1334</v>
      </c>
      <c r="C367" s="517" t="s">
        <v>850</v>
      </c>
      <c r="D367" s="423">
        <v>2</v>
      </c>
      <c r="E367" s="1754"/>
      <c r="F367" s="509">
        <f t="shared" si="1"/>
        <v>0</v>
      </c>
    </row>
    <row r="368" spans="1:8">
      <c r="A368" s="447"/>
      <c r="B368" s="430"/>
      <c r="C368" s="409"/>
      <c r="D368" s="448"/>
      <c r="E368" s="1737"/>
      <c r="F368" s="508"/>
    </row>
    <row r="369" spans="1:7" s="11" customFormat="1">
      <c r="A369" s="445"/>
      <c r="B369" s="446" t="s">
        <v>29</v>
      </c>
      <c r="C369" s="402"/>
      <c r="D369" s="403"/>
      <c r="E369" s="1735"/>
      <c r="F369" s="529">
        <f>SUM(F331:F367)</f>
        <v>0</v>
      </c>
    </row>
    <row r="370" spans="1:7">
      <c r="A370" s="447"/>
      <c r="B370" s="438"/>
      <c r="C370" s="409"/>
      <c r="D370" s="448"/>
      <c r="E370" s="144"/>
      <c r="F370" s="448"/>
    </row>
    <row r="371" spans="1:7">
      <c r="A371" s="447"/>
      <c r="B371" s="430"/>
      <c r="C371" s="409"/>
      <c r="D371" s="448"/>
      <c r="E371" s="144"/>
      <c r="F371" s="448"/>
    </row>
    <row r="372" spans="1:7" ht="12.75" customHeight="1">
      <c r="A372" s="273" t="s">
        <v>336</v>
      </c>
      <c r="B372" s="18" t="s">
        <v>685</v>
      </c>
      <c r="C372" s="8"/>
      <c r="D372" s="4"/>
      <c r="E372" s="141"/>
      <c r="F372" s="506"/>
    </row>
    <row r="373" spans="1:7" s="83" customFormat="1" ht="12.75" hidden="1" customHeight="1" outlineLevel="1">
      <c r="A373" s="274"/>
      <c r="B373" s="1882"/>
      <c r="C373" s="1882"/>
      <c r="D373" s="1882"/>
      <c r="E373" s="1882"/>
      <c r="F373" s="1882"/>
      <c r="G373" s="82"/>
    </row>
    <row r="374" spans="1:7" s="83" customFormat="1" ht="12.75" hidden="1" customHeight="1" outlineLevel="1">
      <c r="A374" s="274"/>
      <c r="B374" s="1882" t="s">
        <v>1057</v>
      </c>
      <c r="C374" s="1882"/>
      <c r="D374" s="1882"/>
      <c r="E374" s="1882"/>
      <c r="F374" s="1882"/>
      <c r="G374" s="82"/>
    </row>
    <row r="375" spans="1:7" s="83" customFormat="1" ht="27.75" hidden="1" customHeight="1" outlineLevel="1">
      <c r="A375" s="1881" t="s">
        <v>857</v>
      </c>
      <c r="B375" s="1881"/>
      <c r="C375" s="1881"/>
      <c r="D375" s="1881"/>
      <c r="E375" s="1881"/>
      <c r="F375" s="1881"/>
      <c r="G375" s="82"/>
    </row>
    <row r="376" spans="1:7" s="83" customFormat="1" ht="27.75" hidden="1" customHeight="1" outlineLevel="1">
      <c r="A376" s="1881" t="s">
        <v>858</v>
      </c>
      <c r="B376" s="1881"/>
      <c r="C376" s="1881"/>
      <c r="D376" s="1881"/>
      <c r="E376" s="1881"/>
      <c r="F376" s="1881"/>
      <c r="G376" s="82"/>
    </row>
    <row r="377" spans="1:7" s="83" customFormat="1" ht="27.75" hidden="1" customHeight="1" outlineLevel="1">
      <c r="A377" s="1881" t="s">
        <v>859</v>
      </c>
      <c r="B377" s="1881"/>
      <c r="C377" s="1881"/>
      <c r="D377" s="1881"/>
      <c r="E377" s="1881"/>
      <c r="F377" s="1881"/>
      <c r="G377" s="82"/>
    </row>
    <row r="378" spans="1:7" s="83" customFormat="1" ht="105" hidden="1" customHeight="1" outlineLevel="1">
      <c r="A378" s="1881" t="s">
        <v>1058</v>
      </c>
      <c r="B378" s="1881"/>
      <c r="C378" s="1881"/>
      <c r="D378" s="1881"/>
      <c r="E378" s="1881"/>
      <c r="F378" s="1881"/>
      <c r="G378" s="82"/>
    </row>
    <row r="379" spans="1:7" s="83" customFormat="1" ht="39" hidden="1" customHeight="1" outlineLevel="1">
      <c r="A379" s="1881" t="s">
        <v>860</v>
      </c>
      <c r="B379" s="1881"/>
      <c r="C379" s="1881"/>
      <c r="D379" s="1881"/>
      <c r="E379" s="1881"/>
      <c r="F379" s="1881"/>
      <c r="G379" s="82"/>
    </row>
    <row r="380" spans="1:7" s="83" customFormat="1" ht="41.25" hidden="1" customHeight="1" outlineLevel="1">
      <c r="A380" s="1881" t="s">
        <v>861</v>
      </c>
      <c r="B380" s="1881"/>
      <c r="C380" s="1881"/>
      <c r="D380" s="1881"/>
      <c r="E380" s="1881"/>
      <c r="F380" s="1881"/>
      <c r="G380" s="82"/>
    </row>
    <row r="381" spans="1:7" s="83" customFormat="1" ht="28.5" hidden="1" customHeight="1" outlineLevel="1">
      <c r="A381" s="1881" t="s">
        <v>862</v>
      </c>
      <c r="B381" s="1881"/>
      <c r="C381" s="1881"/>
      <c r="D381" s="1881"/>
      <c r="E381" s="1881"/>
      <c r="F381" s="1881"/>
      <c r="G381" s="82"/>
    </row>
    <row r="382" spans="1:7" s="83" customFormat="1" ht="28.5" hidden="1" customHeight="1" outlineLevel="1">
      <c r="A382" s="1881" t="s">
        <v>863</v>
      </c>
      <c r="B382" s="1881"/>
      <c r="C382" s="1881"/>
      <c r="D382" s="1881"/>
      <c r="E382" s="1881"/>
      <c r="F382" s="1881"/>
      <c r="G382" s="82"/>
    </row>
    <row r="383" spans="1:7" s="83" customFormat="1" ht="13.5" hidden="1" customHeight="1" outlineLevel="1">
      <c r="A383" s="1881" t="s">
        <v>864</v>
      </c>
      <c r="B383" s="1881"/>
      <c r="C383" s="1881"/>
      <c r="D383" s="1881"/>
      <c r="E383" s="1881"/>
      <c r="F383" s="1881"/>
      <c r="G383" s="82"/>
    </row>
    <row r="384" spans="1:7" s="83" customFormat="1" ht="13.5" hidden="1" customHeight="1" outlineLevel="1">
      <c r="A384" s="1881" t="s">
        <v>865</v>
      </c>
      <c r="B384" s="1881"/>
      <c r="C384" s="1881"/>
      <c r="D384" s="1881"/>
      <c r="E384" s="1881"/>
      <c r="F384" s="1881"/>
      <c r="G384" s="82"/>
    </row>
    <row r="385" spans="1:7" s="65" customFormat="1" ht="120" hidden="1" customHeight="1" outlineLevel="1">
      <c r="A385" s="274"/>
      <c r="B385" s="1881" t="s">
        <v>1055</v>
      </c>
      <c r="C385" s="1881"/>
      <c r="D385" s="1881"/>
      <c r="E385" s="1881"/>
      <c r="F385" s="1881"/>
      <c r="G385" s="64"/>
    </row>
    <row r="386" spans="1:7" s="83" customFormat="1" ht="39.75" hidden="1" customHeight="1" outlineLevel="1">
      <c r="A386" s="1881" t="s">
        <v>33</v>
      </c>
      <c r="B386" s="1881"/>
      <c r="C386" s="1881"/>
      <c r="D386" s="1881"/>
      <c r="E386" s="1881"/>
      <c r="F386" s="1881"/>
      <c r="G386" s="82"/>
    </row>
    <row r="387" spans="1:7" s="83" customFormat="1" ht="13.5" hidden="1" customHeight="1" outlineLevel="1">
      <c r="A387" s="1881" t="s">
        <v>1056</v>
      </c>
      <c r="B387" s="1881"/>
      <c r="C387" s="1881"/>
      <c r="D387" s="1881"/>
      <c r="E387" s="1881"/>
      <c r="F387" s="1881"/>
      <c r="G387" s="82"/>
    </row>
    <row r="388" spans="1:7" s="11" customFormat="1" collapsed="1">
      <c r="A388" s="520"/>
      <c r="B388" s="422"/>
      <c r="C388" s="417"/>
      <c r="D388" s="423"/>
      <c r="E388" s="428"/>
      <c r="F388" s="33"/>
      <c r="G388" s="15"/>
    </row>
    <row r="389" spans="1:7" s="11" customFormat="1" collapsed="1">
      <c r="A389" s="418" t="s">
        <v>331</v>
      </c>
      <c r="B389" s="429" t="s">
        <v>1024</v>
      </c>
      <c r="C389" s="419"/>
      <c r="D389" s="495"/>
      <c r="E389" s="426"/>
      <c r="F389" s="44"/>
    </row>
    <row r="390" spans="1:7" ht="67.5" customHeight="1">
      <c r="A390" s="406"/>
      <c r="B390" s="430" t="s">
        <v>688</v>
      </c>
      <c r="C390" s="519"/>
      <c r="D390" s="479"/>
      <c r="E390" s="144"/>
      <c r="F390" s="372"/>
    </row>
    <row r="391" spans="1:7" ht="93.75" customHeight="1">
      <c r="A391" s="406"/>
      <c r="B391" s="430" t="s">
        <v>340</v>
      </c>
      <c r="C391" s="519"/>
      <c r="D391" s="479"/>
      <c r="E391" s="144"/>
      <c r="F391" s="372"/>
    </row>
    <row r="392" spans="1:7" ht="42" customHeight="1">
      <c r="A392" s="406"/>
      <c r="B392" s="430" t="s">
        <v>678</v>
      </c>
      <c r="C392" s="519"/>
      <c r="D392" s="479"/>
      <c r="E392" s="144"/>
      <c r="F392" s="372"/>
    </row>
    <row r="393" spans="1:7" ht="132.75" customHeight="1">
      <c r="A393" s="406"/>
      <c r="B393" s="430" t="s">
        <v>687</v>
      </c>
      <c r="C393" s="519"/>
      <c r="D393" s="479"/>
      <c r="E393" s="144"/>
      <c r="F393" s="372"/>
    </row>
    <row r="394" spans="1:7" ht="71.25" customHeight="1">
      <c r="A394" s="406"/>
      <c r="B394" s="430" t="s">
        <v>692</v>
      </c>
      <c r="C394" s="519"/>
      <c r="D394" s="479"/>
      <c r="E394" s="144"/>
      <c r="F394" s="372"/>
    </row>
    <row r="395" spans="1:7" ht="51">
      <c r="A395" s="406" t="s">
        <v>401</v>
      </c>
      <c r="B395" s="430" t="s">
        <v>876</v>
      </c>
      <c r="C395" s="519" t="s">
        <v>850</v>
      </c>
      <c r="D395" s="479">
        <v>1</v>
      </c>
      <c r="E395" s="515"/>
      <c r="F395" s="76">
        <f>D395*E395</f>
        <v>0</v>
      </c>
    </row>
    <row r="396" spans="1:7" ht="38.25">
      <c r="A396" s="406" t="s">
        <v>401</v>
      </c>
      <c r="B396" s="430" t="s">
        <v>877</v>
      </c>
      <c r="C396" s="519" t="s">
        <v>850</v>
      </c>
      <c r="D396" s="479">
        <v>1</v>
      </c>
      <c r="E396" s="515"/>
      <c r="F396" s="76">
        <f>D396*E396</f>
        <v>0</v>
      </c>
    </row>
    <row r="397" spans="1:7" ht="25.5">
      <c r="A397" s="406" t="s">
        <v>401</v>
      </c>
      <c r="B397" s="430" t="s">
        <v>878</v>
      </c>
      <c r="C397" s="519" t="s">
        <v>850</v>
      </c>
      <c r="D397" s="479">
        <v>1</v>
      </c>
      <c r="E397" s="515"/>
      <c r="F397" s="76">
        <f>D397*E397</f>
        <v>0</v>
      </c>
    </row>
    <row r="398" spans="1:7" ht="42" customHeight="1">
      <c r="A398" s="406" t="s">
        <v>401</v>
      </c>
      <c r="B398" s="430" t="s">
        <v>879</v>
      </c>
      <c r="C398" s="519" t="s">
        <v>850</v>
      </c>
      <c r="D398" s="479">
        <v>1</v>
      </c>
      <c r="E398" s="515"/>
      <c r="F398" s="76">
        <f>D398*E398</f>
        <v>0</v>
      </c>
    </row>
    <row r="399" spans="1:7" ht="25.5">
      <c r="A399" s="406" t="s">
        <v>401</v>
      </c>
      <c r="B399" s="430" t="s">
        <v>880</v>
      </c>
      <c r="C399" s="517" t="s">
        <v>850</v>
      </c>
      <c r="D399" s="423">
        <v>2</v>
      </c>
      <c r="E399" s="516"/>
      <c r="F399" s="81">
        <f>D399*E399</f>
        <v>0</v>
      </c>
    </row>
    <row r="400" spans="1:7" s="11" customFormat="1" collapsed="1">
      <c r="A400" s="418" t="s">
        <v>332</v>
      </c>
      <c r="B400" s="429" t="s">
        <v>344</v>
      </c>
      <c r="C400" s="419"/>
      <c r="D400" s="495"/>
      <c r="E400" s="1745"/>
      <c r="F400" s="1755"/>
    </row>
    <row r="401" spans="1:6" ht="51">
      <c r="A401" s="406"/>
      <c r="B401" s="430" t="s">
        <v>508</v>
      </c>
      <c r="C401" s="519"/>
      <c r="D401" s="479"/>
      <c r="E401" s="515"/>
      <c r="F401" s="76"/>
    </row>
    <row r="402" spans="1:6" ht="78.75" customHeight="1">
      <c r="A402" s="406"/>
      <c r="B402" s="430" t="s">
        <v>689</v>
      </c>
      <c r="C402" s="519"/>
      <c r="D402" s="479"/>
      <c r="E402" s="515"/>
      <c r="F402" s="76"/>
    </row>
    <row r="403" spans="1:6" ht="39.75" customHeight="1">
      <c r="A403" s="406"/>
      <c r="B403" s="430" t="s">
        <v>690</v>
      </c>
      <c r="C403" s="519"/>
      <c r="D403" s="479"/>
      <c r="E403" s="515"/>
      <c r="F403" s="76"/>
    </row>
    <row r="404" spans="1:6" ht="40.5" customHeight="1">
      <c r="A404" s="406"/>
      <c r="B404" s="430" t="s">
        <v>693</v>
      </c>
      <c r="C404" s="519"/>
      <c r="D404" s="479"/>
      <c r="E404" s="515"/>
      <c r="F404" s="76"/>
    </row>
    <row r="405" spans="1:6">
      <c r="A405" s="406"/>
      <c r="B405" s="430" t="s">
        <v>883</v>
      </c>
      <c r="C405" s="519"/>
      <c r="D405" s="479"/>
      <c r="E405" s="515"/>
      <c r="F405" s="76"/>
    </row>
    <row r="406" spans="1:6">
      <c r="A406" s="396"/>
      <c r="B406" s="422"/>
      <c r="C406" s="517" t="s">
        <v>850</v>
      </c>
      <c r="D406" s="423">
        <v>1</v>
      </c>
      <c r="E406" s="516"/>
      <c r="F406" s="81">
        <f>D406*E406</f>
        <v>0</v>
      </c>
    </row>
    <row r="407" spans="1:6">
      <c r="A407" s="392" t="s">
        <v>333</v>
      </c>
      <c r="B407" s="429" t="s">
        <v>345</v>
      </c>
      <c r="C407" s="518"/>
      <c r="D407" s="495"/>
      <c r="E407" s="514"/>
      <c r="F407" s="80"/>
    </row>
    <row r="408" spans="1:6" ht="52.5" customHeight="1">
      <c r="A408" s="406"/>
      <c r="B408" s="1052" t="s">
        <v>1803</v>
      </c>
      <c r="C408" s="519"/>
      <c r="D408" s="479"/>
      <c r="E408" s="515"/>
      <c r="F408" s="76"/>
    </row>
    <row r="409" spans="1:6" ht="76.5">
      <c r="A409" s="406"/>
      <c r="B409" s="430" t="s">
        <v>689</v>
      </c>
      <c r="C409" s="519"/>
      <c r="D409" s="479"/>
      <c r="E409" s="515"/>
      <c r="F409" s="76"/>
    </row>
    <row r="410" spans="1:6" ht="41.25" customHeight="1">
      <c r="A410" s="406"/>
      <c r="B410" s="430" t="s">
        <v>690</v>
      </c>
      <c r="C410" s="519"/>
      <c r="D410" s="479"/>
      <c r="E410" s="515"/>
      <c r="F410" s="76"/>
    </row>
    <row r="411" spans="1:6" ht="38.25">
      <c r="A411" s="406"/>
      <c r="B411" s="430" t="s">
        <v>693</v>
      </c>
      <c r="C411" s="519"/>
      <c r="D411" s="479"/>
      <c r="E411" s="515"/>
      <c r="F411" s="76"/>
    </row>
    <row r="412" spans="1:6">
      <c r="A412" s="406"/>
      <c r="B412" s="430" t="s">
        <v>882</v>
      </c>
      <c r="C412" s="519"/>
      <c r="D412" s="479"/>
      <c r="E412" s="515"/>
      <c r="F412" s="76"/>
    </row>
    <row r="413" spans="1:6">
      <c r="A413" s="396"/>
      <c r="B413" s="521"/>
      <c r="C413" s="517" t="s">
        <v>850</v>
      </c>
      <c r="D413" s="423">
        <v>2</v>
      </c>
      <c r="E413" s="516"/>
      <c r="F413" s="81">
        <f>D413*E413</f>
        <v>0</v>
      </c>
    </row>
    <row r="414" spans="1:6" s="11" customFormat="1" collapsed="1">
      <c r="A414" s="400" t="s">
        <v>334</v>
      </c>
      <c r="B414" s="430" t="s">
        <v>346</v>
      </c>
      <c r="C414" s="402"/>
      <c r="D414" s="479"/>
      <c r="E414" s="1743"/>
      <c r="F414" s="1756"/>
    </row>
    <row r="415" spans="1:6" ht="66" customHeight="1">
      <c r="A415" s="406"/>
      <c r="B415" s="430" t="s">
        <v>1025</v>
      </c>
      <c r="C415" s="519"/>
      <c r="D415" s="479"/>
      <c r="E415" s="515"/>
      <c r="F415" s="76"/>
    </row>
    <row r="416" spans="1:6" ht="54" customHeight="1">
      <c r="A416" s="406"/>
      <c r="B416" s="430" t="s">
        <v>670</v>
      </c>
      <c r="C416" s="519"/>
      <c r="D416" s="479"/>
      <c r="E416" s="515"/>
      <c r="F416" s="76"/>
    </row>
    <row r="417" spans="1:6" ht="66" customHeight="1">
      <c r="A417" s="406"/>
      <c r="B417" s="430" t="s">
        <v>671</v>
      </c>
      <c r="C417" s="519"/>
      <c r="D417" s="479"/>
      <c r="E417" s="515"/>
      <c r="F417" s="76"/>
    </row>
    <row r="418" spans="1:6" ht="40.5" customHeight="1">
      <c r="A418" s="406"/>
      <c r="B418" s="430" t="s">
        <v>597</v>
      </c>
      <c r="C418" s="519"/>
      <c r="D418" s="479"/>
      <c r="E418" s="515"/>
      <c r="F418" s="76"/>
    </row>
    <row r="419" spans="1:6" ht="12.75" customHeight="1">
      <c r="A419" s="406"/>
      <c r="B419" s="430" t="s">
        <v>881</v>
      </c>
      <c r="C419" s="519"/>
      <c r="D419" s="479"/>
      <c r="E419" s="515"/>
      <c r="F419" s="76"/>
    </row>
    <row r="420" spans="1:6">
      <c r="A420" s="396"/>
      <c r="B420" s="422"/>
      <c r="C420" s="517" t="s">
        <v>850</v>
      </c>
      <c r="D420" s="423">
        <v>2</v>
      </c>
      <c r="E420" s="516"/>
      <c r="F420" s="81">
        <f>D420*E420</f>
        <v>0</v>
      </c>
    </row>
    <row r="421" spans="1:6">
      <c r="A421" s="406" t="s">
        <v>335</v>
      </c>
      <c r="B421" s="430" t="s">
        <v>347</v>
      </c>
      <c r="C421" s="519"/>
      <c r="D421" s="479"/>
      <c r="E421" s="515"/>
      <c r="F421" s="76"/>
    </row>
    <row r="422" spans="1:6" ht="55.5" customHeight="1">
      <c r="A422" s="406"/>
      <c r="B422" s="430" t="s">
        <v>339</v>
      </c>
      <c r="C422" s="519"/>
      <c r="D422" s="479"/>
      <c r="E422" s="515"/>
      <c r="F422" s="76"/>
    </row>
    <row r="423" spans="1:6" ht="76.5">
      <c r="A423" s="406"/>
      <c r="B423" s="430" t="s">
        <v>689</v>
      </c>
      <c r="C423" s="519"/>
      <c r="D423" s="479"/>
      <c r="E423" s="515"/>
      <c r="F423" s="76"/>
    </row>
    <row r="424" spans="1:6" ht="42" customHeight="1">
      <c r="A424" s="406"/>
      <c r="B424" s="430" t="s">
        <v>690</v>
      </c>
      <c r="C424" s="519"/>
      <c r="D424" s="479"/>
      <c r="E424" s="515"/>
      <c r="F424" s="76"/>
    </row>
    <row r="425" spans="1:6" ht="38.25">
      <c r="A425" s="406"/>
      <c r="B425" s="430" t="s">
        <v>693</v>
      </c>
      <c r="C425" s="519"/>
      <c r="D425" s="479"/>
      <c r="E425" s="515"/>
      <c r="F425" s="76"/>
    </row>
    <row r="426" spans="1:6">
      <c r="A426" s="406"/>
      <c r="B426" s="430" t="s">
        <v>415</v>
      </c>
      <c r="C426" s="519"/>
      <c r="D426" s="479"/>
      <c r="E426" s="515"/>
      <c r="F426" s="76"/>
    </row>
    <row r="427" spans="1:6">
      <c r="A427" s="406"/>
      <c r="B427" s="430"/>
      <c r="C427" s="519" t="s">
        <v>850</v>
      </c>
      <c r="D427" s="479">
        <v>2</v>
      </c>
      <c r="E427" s="515"/>
      <c r="F427" s="76">
        <f>D427*E427</f>
        <v>0</v>
      </c>
    </row>
    <row r="428" spans="1:6">
      <c r="A428" s="392" t="s">
        <v>336</v>
      </c>
      <c r="B428" s="429" t="s">
        <v>348</v>
      </c>
      <c r="C428" s="518"/>
      <c r="D428" s="495"/>
      <c r="E428" s="514"/>
      <c r="F428" s="80"/>
    </row>
    <row r="429" spans="1:6" ht="52.5" customHeight="1">
      <c r="A429" s="406"/>
      <c r="B429" s="430" t="s">
        <v>339</v>
      </c>
      <c r="C429" s="519"/>
      <c r="D429" s="479"/>
      <c r="E429" s="515"/>
      <c r="F429" s="76"/>
    </row>
    <row r="430" spans="1:6" ht="38.25">
      <c r="A430" s="406"/>
      <c r="B430" s="430" t="s">
        <v>1030</v>
      </c>
      <c r="C430" s="519"/>
      <c r="D430" s="479"/>
      <c r="E430" s="515"/>
      <c r="F430" s="76"/>
    </row>
    <row r="431" spans="1:6" ht="76.5">
      <c r="A431" s="406"/>
      <c r="B431" s="430" t="s">
        <v>689</v>
      </c>
      <c r="C431" s="519"/>
      <c r="D431" s="479"/>
      <c r="E431" s="515"/>
      <c r="F431" s="76"/>
    </row>
    <row r="432" spans="1:6" ht="39.75" customHeight="1">
      <c r="A432" s="406"/>
      <c r="B432" s="430" t="s">
        <v>690</v>
      </c>
      <c r="C432" s="519"/>
      <c r="D432" s="479"/>
      <c r="E432" s="515"/>
      <c r="F432" s="76"/>
    </row>
    <row r="433" spans="1:7" ht="38.25">
      <c r="A433" s="406"/>
      <c r="B433" s="430" t="s">
        <v>693</v>
      </c>
      <c r="C433" s="519"/>
      <c r="D433" s="479"/>
      <c r="E433" s="515"/>
      <c r="F433" s="76"/>
    </row>
    <row r="434" spans="1:7">
      <c r="A434" s="406"/>
      <c r="B434" s="430" t="s">
        <v>416</v>
      </c>
      <c r="C434" s="519"/>
      <c r="D434" s="479"/>
      <c r="E434" s="515"/>
      <c r="F434" s="76"/>
    </row>
    <row r="435" spans="1:7">
      <c r="A435" s="396"/>
      <c r="B435" s="422"/>
      <c r="C435" s="517" t="s">
        <v>850</v>
      </c>
      <c r="D435" s="423">
        <v>1</v>
      </c>
      <c r="E435" s="516"/>
      <c r="F435" s="81">
        <f>D435*E435</f>
        <v>0</v>
      </c>
    </row>
    <row r="436" spans="1:7" ht="25.5">
      <c r="A436" s="392" t="s">
        <v>440</v>
      </c>
      <c r="B436" s="1662" t="s">
        <v>1804</v>
      </c>
      <c r="C436" s="518"/>
      <c r="D436" s="495"/>
      <c r="E436" s="514"/>
      <c r="F436" s="80"/>
    </row>
    <row r="437" spans="1:7" s="15" customFormat="1" ht="12.75" customHeight="1">
      <c r="A437" s="396"/>
      <c r="B437" s="422" t="s">
        <v>750</v>
      </c>
      <c r="C437" s="417" t="s">
        <v>848</v>
      </c>
      <c r="D437" s="408">
        <v>92</v>
      </c>
      <c r="E437" s="1744"/>
      <c r="F437" s="81">
        <f>D437*E437</f>
        <v>0</v>
      </c>
    </row>
    <row r="438" spans="1:7" s="11" customFormat="1">
      <c r="A438" s="445"/>
      <c r="B438" s="430"/>
      <c r="C438" s="402"/>
      <c r="D438" s="403"/>
      <c r="E438" s="1743"/>
      <c r="F438" s="1756"/>
    </row>
    <row r="439" spans="1:7" s="11" customFormat="1" ht="25.5">
      <c r="A439" s="445"/>
      <c r="B439" s="446" t="s">
        <v>686</v>
      </c>
      <c r="C439" s="402"/>
      <c r="D439" s="403"/>
      <c r="E439" s="1743"/>
      <c r="F439" s="1756">
        <f>SUM(F389:F437)</f>
        <v>0</v>
      </c>
    </row>
    <row r="440" spans="1:7">
      <c r="A440" s="447"/>
      <c r="B440" s="438"/>
      <c r="C440" s="409"/>
      <c r="D440" s="448"/>
      <c r="E440" s="144"/>
      <c r="F440" s="372"/>
    </row>
    <row r="441" spans="1:7">
      <c r="A441" s="447"/>
      <c r="B441" s="438"/>
      <c r="C441" s="409"/>
      <c r="D441" s="448"/>
      <c r="E441" s="144"/>
      <c r="F441" s="372"/>
    </row>
    <row r="442" spans="1:7" s="46" customFormat="1">
      <c r="A442" s="290" t="s">
        <v>260</v>
      </c>
      <c r="B442" s="99" t="s">
        <v>467</v>
      </c>
      <c r="C442" s="100"/>
      <c r="D442" s="101"/>
      <c r="E442" s="522"/>
      <c r="F442" s="383"/>
      <c r="G442" s="61"/>
    </row>
    <row r="443" spans="1:7" s="83" customFormat="1" ht="12.75" hidden="1" customHeight="1" outlineLevel="1">
      <c r="A443" s="274"/>
      <c r="B443" s="1882"/>
      <c r="C443" s="1882"/>
      <c r="D443" s="1882"/>
      <c r="E443" s="1882"/>
      <c r="F443" s="1882"/>
      <c r="G443" s="82"/>
    </row>
    <row r="444" spans="1:7" s="83" customFormat="1" ht="12.75" hidden="1" customHeight="1" outlineLevel="1">
      <c r="A444" s="274"/>
      <c r="B444" s="1882" t="s">
        <v>1242</v>
      </c>
      <c r="C444" s="1882"/>
      <c r="D444" s="1882"/>
      <c r="E444" s="1882"/>
      <c r="F444" s="1882"/>
      <c r="G444" s="82"/>
    </row>
    <row r="445" spans="1:7" s="83" customFormat="1" ht="26.25" hidden="1" customHeight="1" outlineLevel="1">
      <c r="A445" s="1881" t="s">
        <v>968</v>
      </c>
      <c r="B445" s="1881"/>
      <c r="C445" s="1881"/>
      <c r="D445" s="1881"/>
      <c r="E445" s="1881"/>
      <c r="F445" s="1881"/>
      <c r="G445" s="82"/>
    </row>
    <row r="446" spans="1:7" s="65" customFormat="1" ht="12.75" hidden="1" customHeight="1" outlineLevel="1">
      <c r="A446" s="279"/>
      <c r="B446" s="1881" t="s">
        <v>969</v>
      </c>
      <c r="C446" s="1881"/>
      <c r="D446" s="1881"/>
      <c r="E446" s="1881"/>
      <c r="F446" s="1881"/>
      <c r="G446" s="64"/>
    </row>
    <row r="447" spans="1:7" s="65" customFormat="1" ht="13.5" hidden="1" customHeight="1" outlineLevel="1">
      <c r="A447" s="279"/>
      <c r="B447" s="1881" t="s">
        <v>1150</v>
      </c>
      <c r="C447" s="1881"/>
      <c r="D447" s="1881"/>
      <c r="E447" s="1881"/>
      <c r="F447" s="1881"/>
      <c r="G447" s="64"/>
    </row>
    <row r="448" spans="1:7" s="83" customFormat="1" ht="26.25" hidden="1" customHeight="1" outlineLevel="1">
      <c r="A448" s="1881" t="s">
        <v>970</v>
      </c>
      <c r="B448" s="1881"/>
      <c r="C448" s="1881"/>
      <c r="D448" s="1881"/>
      <c r="E448" s="1881"/>
      <c r="F448" s="1881"/>
      <c r="G448" s="82"/>
    </row>
    <row r="449" spans="1:7" s="83" customFormat="1" ht="39" hidden="1" customHeight="1" outlineLevel="1">
      <c r="A449" s="1881" t="s">
        <v>971</v>
      </c>
      <c r="B449" s="1881"/>
      <c r="C449" s="1881"/>
      <c r="D449" s="1881"/>
      <c r="E449" s="1881"/>
      <c r="F449" s="1881"/>
      <c r="G449" s="82"/>
    </row>
    <row r="450" spans="1:7" s="83" customFormat="1" ht="39.75" hidden="1" customHeight="1" outlineLevel="1">
      <c r="A450" s="1881" t="s">
        <v>972</v>
      </c>
      <c r="B450" s="1881"/>
      <c r="C450" s="1881"/>
      <c r="D450" s="1881"/>
      <c r="E450" s="1881"/>
      <c r="F450" s="1881"/>
      <c r="G450" s="82"/>
    </row>
    <row r="451" spans="1:7" s="83" customFormat="1" ht="12.75" hidden="1" customHeight="1" outlineLevel="1">
      <c r="A451" s="1881" t="s">
        <v>973</v>
      </c>
      <c r="B451" s="1881"/>
      <c r="C451" s="1881"/>
      <c r="D451" s="1881"/>
      <c r="E451" s="1881"/>
      <c r="F451" s="1881"/>
      <c r="G451" s="82"/>
    </row>
    <row r="452" spans="1:7" s="83" customFormat="1" ht="26.25" hidden="1" customHeight="1" outlineLevel="1">
      <c r="A452" s="1881" t="s">
        <v>986</v>
      </c>
      <c r="B452" s="1881"/>
      <c r="C452" s="1881"/>
      <c r="D452" s="1881"/>
      <c r="E452" s="1881"/>
      <c r="F452" s="1881"/>
      <c r="G452" s="82"/>
    </row>
    <row r="453" spans="1:7" s="83" customFormat="1" ht="13.5" hidden="1" customHeight="1" outlineLevel="1">
      <c r="A453" s="1881" t="s">
        <v>987</v>
      </c>
      <c r="B453" s="1881"/>
      <c r="C453" s="1881"/>
      <c r="D453" s="1881"/>
      <c r="E453" s="1881"/>
      <c r="F453" s="1881"/>
      <c r="G453" s="82"/>
    </row>
    <row r="454" spans="1:7" s="83" customFormat="1" ht="12.75" hidden="1" customHeight="1" outlineLevel="1">
      <c r="A454" s="1881" t="s">
        <v>988</v>
      </c>
      <c r="B454" s="1881"/>
      <c r="C454" s="1881"/>
      <c r="D454" s="1881"/>
      <c r="E454" s="1881"/>
      <c r="F454" s="1881"/>
      <c r="G454" s="82"/>
    </row>
    <row r="455" spans="1:7" s="83" customFormat="1" ht="26.25" hidden="1" customHeight="1" outlineLevel="1">
      <c r="A455" s="1881" t="s">
        <v>989</v>
      </c>
      <c r="B455" s="1881"/>
      <c r="C455" s="1881"/>
      <c r="D455" s="1881"/>
      <c r="E455" s="1881"/>
      <c r="F455" s="1881"/>
      <c r="G455" s="82"/>
    </row>
    <row r="456" spans="1:7" s="83" customFormat="1" ht="26.25" hidden="1" customHeight="1" outlineLevel="1">
      <c r="A456" s="1881" t="s">
        <v>990</v>
      </c>
      <c r="B456" s="1881"/>
      <c r="C456" s="1881"/>
      <c r="D456" s="1881"/>
      <c r="E456" s="1881"/>
      <c r="F456" s="1881"/>
      <c r="G456" s="82"/>
    </row>
    <row r="457" spans="1:7" s="83" customFormat="1" ht="26.25" hidden="1" customHeight="1" outlineLevel="1">
      <c r="A457" s="1881" t="s">
        <v>991</v>
      </c>
      <c r="B457" s="1881"/>
      <c r="C457" s="1881"/>
      <c r="D457" s="1881"/>
      <c r="E457" s="1881"/>
      <c r="F457" s="1881"/>
      <c r="G457" s="82"/>
    </row>
    <row r="458" spans="1:7" s="83" customFormat="1" ht="13.5" hidden="1" customHeight="1" outlineLevel="1">
      <c r="A458" s="1881" t="s">
        <v>566</v>
      </c>
      <c r="B458" s="1881"/>
      <c r="C458" s="1881"/>
      <c r="D458" s="1881"/>
      <c r="E458" s="1881"/>
      <c r="F458" s="1881"/>
      <c r="G458" s="82"/>
    </row>
    <row r="459" spans="1:7" s="83" customFormat="1" ht="12.75" hidden="1" customHeight="1" outlineLevel="1">
      <c r="A459" s="1881" t="s">
        <v>992</v>
      </c>
      <c r="B459" s="1881"/>
      <c r="C459" s="1881"/>
      <c r="D459" s="1881"/>
      <c r="E459" s="1881"/>
      <c r="F459" s="1881"/>
      <c r="G459" s="82"/>
    </row>
    <row r="460" spans="1:7" s="65" customFormat="1" ht="12.75" hidden="1" customHeight="1" outlineLevel="1">
      <c r="A460" s="279"/>
      <c r="B460" s="1881" t="s">
        <v>993</v>
      </c>
      <c r="C460" s="1881"/>
      <c r="D460" s="1881"/>
      <c r="E460" s="1881"/>
      <c r="F460" s="1881"/>
      <c r="G460" s="64"/>
    </row>
    <row r="461" spans="1:7" s="83" customFormat="1" ht="12.75" hidden="1" customHeight="1" outlineLevel="1">
      <c r="A461" s="1881" t="s">
        <v>994</v>
      </c>
      <c r="B461" s="1881"/>
      <c r="C461" s="1881"/>
      <c r="D461" s="1881"/>
      <c r="E461" s="1881"/>
      <c r="F461" s="1881"/>
      <c r="G461" s="82"/>
    </row>
    <row r="462" spans="1:7" s="65" customFormat="1" ht="12.75" hidden="1" customHeight="1" outlineLevel="1">
      <c r="A462" s="279"/>
      <c r="B462" s="1881" t="s">
        <v>995</v>
      </c>
      <c r="C462" s="1881"/>
      <c r="D462" s="1881"/>
      <c r="E462" s="1881"/>
      <c r="F462" s="1881"/>
      <c r="G462" s="64"/>
    </row>
    <row r="463" spans="1:7" s="65" customFormat="1" ht="12.75" hidden="1" customHeight="1" outlineLevel="1">
      <c r="A463" s="279"/>
      <c r="B463" s="1881" t="s">
        <v>996</v>
      </c>
      <c r="C463" s="1881"/>
      <c r="D463" s="1881"/>
      <c r="E463" s="1881"/>
      <c r="F463" s="1881"/>
      <c r="G463" s="64"/>
    </row>
    <row r="464" spans="1:7" s="83" customFormat="1" ht="12.75" hidden="1" customHeight="1" outlineLevel="1">
      <c r="A464" s="1881" t="s">
        <v>997</v>
      </c>
      <c r="B464" s="1881"/>
      <c r="C464" s="1881"/>
      <c r="D464" s="1881"/>
      <c r="E464" s="1881"/>
      <c r="F464" s="1881"/>
      <c r="G464" s="82"/>
    </row>
    <row r="465" spans="1:7" s="65" customFormat="1" ht="27" hidden="1" customHeight="1" outlineLevel="1">
      <c r="A465" s="279"/>
      <c r="B465" s="1881" t="s">
        <v>998</v>
      </c>
      <c r="C465" s="1881"/>
      <c r="D465" s="1881"/>
      <c r="E465" s="1881"/>
      <c r="F465" s="1881"/>
      <c r="G465" s="64"/>
    </row>
    <row r="466" spans="1:7" s="83" customFormat="1" ht="12.75" hidden="1" customHeight="1" outlineLevel="1">
      <c r="A466" s="1881" t="s">
        <v>999</v>
      </c>
      <c r="B466" s="1881"/>
      <c r="C466" s="1881"/>
      <c r="D466" s="1881"/>
      <c r="E466" s="1881"/>
      <c r="F466" s="1881"/>
      <c r="G466" s="82"/>
    </row>
    <row r="467" spans="1:7" s="65" customFormat="1" ht="12.75" hidden="1" customHeight="1" outlineLevel="1">
      <c r="A467" s="279"/>
      <c r="B467" s="1881" t="s">
        <v>1000</v>
      </c>
      <c r="C467" s="1881"/>
      <c r="D467" s="1881"/>
      <c r="E467" s="1881"/>
      <c r="F467" s="1881"/>
      <c r="G467" s="64"/>
    </row>
    <row r="468" spans="1:7" s="83" customFormat="1" ht="12.75" hidden="1" customHeight="1" outlineLevel="1">
      <c r="A468" s="1881" t="s">
        <v>1001</v>
      </c>
      <c r="B468" s="1881"/>
      <c r="C468" s="1881"/>
      <c r="D468" s="1881"/>
      <c r="E468" s="1881"/>
      <c r="F468" s="1881"/>
      <c r="G468" s="82"/>
    </row>
    <row r="469" spans="1:7" s="65" customFormat="1" ht="12.75" hidden="1" customHeight="1" outlineLevel="1">
      <c r="A469" s="279"/>
      <c r="B469" s="1881" t="s">
        <v>1002</v>
      </c>
      <c r="C469" s="1881"/>
      <c r="D469" s="1881"/>
      <c r="E469" s="1881"/>
      <c r="F469" s="1881"/>
      <c r="G469" s="64"/>
    </row>
    <row r="470" spans="1:7" s="65" customFormat="1" ht="12.75" hidden="1" customHeight="1" outlineLevel="1">
      <c r="A470" s="279"/>
      <c r="B470" s="1881" t="s">
        <v>1003</v>
      </c>
      <c r="C470" s="1881"/>
      <c r="D470" s="1881"/>
      <c r="E470" s="1881"/>
      <c r="F470" s="1881"/>
      <c r="G470" s="64"/>
    </row>
    <row r="471" spans="1:7" s="65" customFormat="1" ht="27" hidden="1" customHeight="1" outlineLevel="1">
      <c r="A471" s="279"/>
      <c r="B471" s="1881" t="s">
        <v>1004</v>
      </c>
      <c r="C471" s="1881"/>
      <c r="D471" s="1881"/>
      <c r="E471" s="1881"/>
      <c r="F471" s="1881"/>
      <c r="G471" s="64"/>
    </row>
    <row r="472" spans="1:7" s="65" customFormat="1" ht="12.75" hidden="1" customHeight="1" outlineLevel="1">
      <c r="A472" s="279"/>
      <c r="B472" s="1881" t="s">
        <v>1005</v>
      </c>
      <c r="C472" s="1881"/>
      <c r="D472" s="1881"/>
      <c r="E472" s="1881"/>
      <c r="F472" s="1881"/>
      <c r="G472" s="64"/>
    </row>
    <row r="473" spans="1:7" s="83" customFormat="1" ht="13.5" hidden="1" customHeight="1" outlineLevel="1">
      <c r="A473" s="1881" t="s">
        <v>1006</v>
      </c>
      <c r="B473" s="1881"/>
      <c r="C473" s="1881"/>
      <c r="D473" s="1881"/>
      <c r="E473" s="1881"/>
      <c r="F473" s="1881"/>
      <c r="G473" s="82"/>
    </row>
    <row r="474" spans="1:7" s="65" customFormat="1" ht="52.5" hidden="1" customHeight="1" outlineLevel="1">
      <c r="A474" s="279"/>
      <c r="B474" s="1881" t="s">
        <v>1007</v>
      </c>
      <c r="C474" s="1881"/>
      <c r="D474" s="1881"/>
      <c r="E474" s="1881"/>
      <c r="F474" s="1881"/>
      <c r="G474" s="64"/>
    </row>
    <row r="475" spans="1:7" s="65" customFormat="1" ht="40.5" hidden="1" customHeight="1" outlineLevel="1">
      <c r="A475" s="279"/>
      <c r="B475" s="1881" t="s">
        <v>1045</v>
      </c>
      <c r="C475" s="1881"/>
      <c r="D475" s="1881"/>
      <c r="E475" s="1881"/>
      <c r="F475" s="1881"/>
      <c r="G475" s="64"/>
    </row>
    <row r="476" spans="1:7" s="83" customFormat="1" ht="13.5" hidden="1" customHeight="1" outlineLevel="1">
      <c r="A476" s="1881" t="s">
        <v>1046</v>
      </c>
      <c r="B476" s="1881"/>
      <c r="C476" s="1881"/>
      <c r="D476" s="1881"/>
      <c r="E476" s="1881"/>
      <c r="F476" s="1881"/>
      <c r="G476" s="82"/>
    </row>
    <row r="477" spans="1:7" s="83" customFormat="1" ht="13.5" hidden="1" customHeight="1" outlineLevel="1">
      <c r="A477" s="1881" t="s">
        <v>448</v>
      </c>
      <c r="B477" s="1881"/>
      <c r="C477" s="1881"/>
      <c r="D477" s="1881"/>
      <c r="E477" s="1881"/>
      <c r="F477" s="1881"/>
      <c r="G477" s="82"/>
    </row>
    <row r="478" spans="1:7" s="65" customFormat="1" ht="12.75" hidden="1" customHeight="1" outlineLevel="1">
      <c r="A478" s="279" t="s">
        <v>401</v>
      </c>
      <c r="B478" s="1881" t="s">
        <v>1059</v>
      </c>
      <c r="C478" s="1881"/>
      <c r="D478" s="1881"/>
      <c r="E478" s="1881"/>
      <c r="F478" s="1881"/>
      <c r="G478" s="64"/>
    </row>
    <row r="479" spans="1:7" s="65" customFormat="1" ht="12.75" hidden="1" customHeight="1" outlineLevel="1">
      <c r="A479" s="279" t="s">
        <v>401</v>
      </c>
      <c r="B479" s="1881" t="s">
        <v>1060</v>
      </c>
      <c r="C479" s="1881"/>
      <c r="D479" s="1881"/>
      <c r="E479" s="1881"/>
      <c r="F479" s="1881"/>
      <c r="G479" s="64"/>
    </row>
    <row r="480" spans="1:7" s="65" customFormat="1" ht="12.75" hidden="1" customHeight="1" outlineLevel="1">
      <c r="A480" s="279" t="s">
        <v>401</v>
      </c>
      <c r="B480" s="1881" t="s">
        <v>1061</v>
      </c>
      <c r="C480" s="1881"/>
      <c r="D480" s="1881"/>
      <c r="E480" s="1881"/>
      <c r="F480" s="1881"/>
      <c r="G480" s="64"/>
    </row>
    <row r="481" spans="1:7" s="65" customFormat="1" ht="12.75" hidden="1" customHeight="1" outlineLevel="1">
      <c r="A481" s="279" t="s">
        <v>401</v>
      </c>
      <c r="B481" s="1881" t="s">
        <v>1062</v>
      </c>
      <c r="C481" s="1881"/>
      <c r="D481" s="1881"/>
      <c r="E481" s="1881"/>
      <c r="F481" s="1881"/>
      <c r="G481" s="64"/>
    </row>
    <row r="482" spans="1:7" s="65" customFormat="1" ht="12.75" hidden="1" customHeight="1" outlineLevel="1">
      <c r="A482" s="279" t="s">
        <v>401</v>
      </c>
      <c r="B482" s="1881" t="s">
        <v>1063</v>
      </c>
      <c r="C482" s="1881"/>
      <c r="D482" s="1881"/>
      <c r="E482" s="1881"/>
      <c r="F482" s="1881"/>
      <c r="G482" s="64"/>
    </row>
    <row r="483" spans="1:7" s="65" customFormat="1" ht="12.75" hidden="1" customHeight="1" outlineLevel="1">
      <c r="A483" s="279" t="s">
        <v>401</v>
      </c>
      <c r="B483" s="1881" t="s">
        <v>1064</v>
      </c>
      <c r="C483" s="1881"/>
      <c r="D483" s="1881"/>
      <c r="E483" s="1881"/>
      <c r="F483" s="1881"/>
      <c r="G483" s="64"/>
    </row>
    <row r="484" spans="1:7" s="65" customFormat="1" ht="12.75" hidden="1" customHeight="1" outlineLevel="1">
      <c r="A484" s="279" t="s">
        <v>401</v>
      </c>
      <c r="B484" s="1881" t="s">
        <v>1065</v>
      </c>
      <c r="C484" s="1881"/>
      <c r="D484" s="1881"/>
      <c r="E484" s="1881"/>
      <c r="F484" s="1881"/>
      <c r="G484" s="64"/>
    </row>
    <row r="485" spans="1:7" s="65" customFormat="1" ht="12.75" hidden="1" customHeight="1" outlineLevel="1">
      <c r="A485" s="279" t="s">
        <v>401</v>
      </c>
      <c r="B485" s="1881" t="s">
        <v>562</v>
      </c>
      <c r="C485" s="1881"/>
      <c r="D485" s="1881"/>
      <c r="E485" s="1881"/>
      <c r="F485" s="1881"/>
      <c r="G485" s="64"/>
    </row>
    <row r="486" spans="1:7" s="65" customFormat="1" ht="12.75" hidden="1" customHeight="1" outlineLevel="1">
      <c r="A486" s="279" t="s">
        <v>401</v>
      </c>
      <c r="B486" s="1881" t="s">
        <v>563</v>
      </c>
      <c r="C486" s="1881"/>
      <c r="D486" s="1881"/>
      <c r="E486" s="1881"/>
      <c r="F486" s="1881"/>
      <c r="G486" s="64"/>
    </row>
    <row r="487" spans="1:7" s="65" customFormat="1" ht="12.75" hidden="1" customHeight="1" outlineLevel="1">
      <c r="A487" s="279" t="s">
        <v>401</v>
      </c>
      <c r="B487" s="1881" t="s">
        <v>564</v>
      </c>
      <c r="C487" s="1881"/>
      <c r="D487" s="1881"/>
      <c r="E487" s="1881"/>
      <c r="F487" s="1881"/>
      <c r="G487" s="64"/>
    </row>
    <row r="488" spans="1:7" s="65" customFormat="1" ht="12.75" hidden="1" customHeight="1" outlineLevel="1">
      <c r="A488" s="279" t="s">
        <v>401</v>
      </c>
      <c r="B488" s="1881" t="s">
        <v>565</v>
      </c>
      <c r="C488" s="1881"/>
      <c r="D488" s="1881"/>
      <c r="E488" s="1881"/>
      <c r="F488" s="1881"/>
      <c r="G488" s="64"/>
    </row>
    <row r="489" spans="1:7" s="83" customFormat="1" collapsed="1">
      <c r="A489" s="440"/>
      <c r="B489" s="441"/>
      <c r="C489" s="499"/>
      <c r="D489" s="500"/>
      <c r="E489" s="63"/>
      <c r="F489" s="380"/>
      <c r="G489" s="82"/>
    </row>
    <row r="490" spans="1:7" s="46" customFormat="1" ht="66.75" customHeight="1">
      <c r="A490" s="523" t="s">
        <v>331</v>
      </c>
      <c r="B490" s="1660" t="s">
        <v>1805</v>
      </c>
      <c r="C490" s="496"/>
      <c r="D490" s="497"/>
      <c r="E490" s="174"/>
      <c r="F490" s="384"/>
      <c r="G490" s="61"/>
    </row>
    <row r="491" spans="1:7" s="46" customFormat="1" ht="52.5" customHeight="1">
      <c r="A491" s="498"/>
      <c r="B491" s="441" t="s">
        <v>660</v>
      </c>
      <c r="C491" s="499"/>
      <c r="D491" s="500"/>
      <c r="E491" s="63"/>
      <c r="F491" s="380"/>
      <c r="G491" s="61"/>
    </row>
    <row r="492" spans="1:7" s="46" customFormat="1">
      <c r="A492" s="524"/>
      <c r="B492" s="502" t="s">
        <v>659</v>
      </c>
      <c r="C492" s="517" t="s">
        <v>848</v>
      </c>
      <c r="D492" s="423">
        <v>203</v>
      </c>
      <c r="E492" s="1744"/>
      <c r="F492" s="528">
        <f>D492*E492</f>
        <v>0</v>
      </c>
      <c r="G492" s="61"/>
    </row>
    <row r="493" spans="1:7" s="46" customFormat="1" ht="66" customHeight="1">
      <c r="A493" s="498" t="s">
        <v>332</v>
      </c>
      <c r="B493" s="441" t="s">
        <v>1009</v>
      </c>
      <c r="C493" s="499"/>
      <c r="D493" s="500"/>
      <c r="E493" s="48"/>
      <c r="F493" s="500"/>
      <c r="G493" s="61"/>
    </row>
    <row r="494" spans="1:7" s="46" customFormat="1" ht="37.5" customHeight="1">
      <c r="A494" s="498"/>
      <c r="B494" s="441" t="s">
        <v>661</v>
      </c>
      <c r="C494" s="499"/>
      <c r="D494" s="500"/>
      <c r="E494" s="48"/>
      <c r="F494" s="500"/>
      <c r="G494" s="61"/>
    </row>
    <row r="495" spans="1:7" s="46" customFormat="1">
      <c r="A495" s="524"/>
      <c r="B495" s="502" t="s">
        <v>659</v>
      </c>
      <c r="C495" s="517" t="s">
        <v>848</v>
      </c>
      <c r="D495" s="423">
        <v>150</v>
      </c>
      <c r="E495" s="1744"/>
      <c r="F495" s="528">
        <f>D495*E495</f>
        <v>0</v>
      </c>
      <c r="G495" s="61"/>
    </row>
    <row r="496" spans="1:7" ht="38.25">
      <c r="A496" s="525" t="s">
        <v>333</v>
      </c>
      <c r="B496" s="1661" t="s">
        <v>1806</v>
      </c>
      <c r="C496" s="436"/>
      <c r="D496" s="507"/>
      <c r="E496" s="860"/>
      <c r="F496" s="529"/>
    </row>
    <row r="497" spans="1:6" ht="25.5">
      <c r="A497" s="510"/>
      <c r="B497" s="441" t="s">
        <v>419</v>
      </c>
      <c r="C497" s="436"/>
      <c r="D497" s="507"/>
      <c r="E497" s="860"/>
      <c r="F497" s="943"/>
    </row>
    <row r="498" spans="1:6">
      <c r="A498" s="526"/>
      <c r="B498" s="502" t="s">
        <v>420</v>
      </c>
      <c r="C498" s="517" t="s">
        <v>848</v>
      </c>
      <c r="D498" s="423">
        <f>D130+7</f>
        <v>39</v>
      </c>
      <c r="E498" s="1744"/>
      <c r="F498" s="528">
        <f>D498*E498</f>
        <v>0</v>
      </c>
    </row>
    <row r="499" spans="1:6">
      <c r="A499" s="447"/>
      <c r="B499" s="438"/>
      <c r="C499" s="409"/>
      <c r="D499" s="448"/>
      <c r="E499" s="515"/>
      <c r="F499" s="508"/>
    </row>
    <row r="500" spans="1:6" s="11" customFormat="1" ht="12" customHeight="1">
      <c r="A500" s="445"/>
      <c r="B500" s="446" t="s">
        <v>658</v>
      </c>
      <c r="C500" s="402"/>
      <c r="D500" s="403"/>
      <c r="E500" s="1743"/>
      <c r="F500" s="529">
        <f>SUM(F490:F498)</f>
        <v>0</v>
      </c>
    </row>
    <row r="501" spans="1:6">
      <c r="A501" s="447"/>
      <c r="B501" s="438"/>
      <c r="C501" s="409"/>
      <c r="D501" s="448"/>
      <c r="E501" s="144"/>
      <c r="F501" s="448"/>
    </row>
    <row r="502" spans="1:6" s="11" customFormat="1">
      <c r="A502" s="445"/>
      <c r="B502" s="438"/>
      <c r="C502" s="409"/>
      <c r="D502" s="448"/>
      <c r="E502" s="146"/>
      <c r="F502" s="479"/>
    </row>
    <row r="503" spans="1:6">
      <c r="A503" s="458" t="s">
        <v>261</v>
      </c>
      <c r="B503" s="505" t="s">
        <v>1265</v>
      </c>
      <c r="C503" s="460"/>
      <c r="D503" s="506"/>
      <c r="E503" s="141"/>
      <c r="F503" s="506"/>
    </row>
    <row r="504" spans="1:6">
      <c r="A504" s="447"/>
      <c r="B504" s="430"/>
      <c r="C504" s="402"/>
      <c r="D504" s="479"/>
      <c r="E504" s="143"/>
      <c r="F504" s="456"/>
    </row>
    <row r="505" spans="1:6" ht="91.5" customHeight="1">
      <c r="A505" s="392" t="s">
        <v>331</v>
      </c>
      <c r="B505" s="1662" t="s">
        <v>1807</v>
      </c>
      <c r="C505" s="394"/>
      <c r="D505" s="455"/>
      <c r="E505" s="144"/>
      <c r="F505" s="410"/>
    </row>
    <row r="506" spans="1:6" ht="25.5">
      <c r="A506" s="396"/>
      <c r="B506" s="444" t="s">
        <v>1263</v>
      </c>
      <c r="C506" s="398" t="s">
        <v>848</v>
      </c>
      <c r="D506" s="456">
        <v>19.600000000000001</v>
      </c>
      <c r="E506" s="516"/>
      <c r="F506" s="509">
        <f>D506*E506</f>
        <v>0</v>
      </c>
    </row>
    <row r="507" spans="1:6">
      <c r="A507" s="510"/>
      <c r="B507" s="438"/>
      <c r="C507" s="409"/>
      <c r="D507" s="448"/>
      <c r="E507" s="515"/>
      <c r="F507" s="508"/>
    </row>
    <row r="508" spans="1:6">
      <c r="A508" s="406"/>
      <c r="B508" s="446" t="s">
        <v>1266</v>
      </c>
      <c r="C508" s="402"/>
      <c r="D508" s="403"/>
      <c r="E508" s="515"/>
      <c r="F508" s="508">
        <f>SUM(F505:F506)</f>
        <v>0</v>
      </c>
    </row>
    <row r="509" spans="1:6">
      <c r="A509" s="447"/>
      <c r="B509" s="438"/>
      <c r="C509" s="409"/>
      <c r="D509" s="448"/>
      <c r="E509" s="144"/>
      <c r="F509" s="448"/>
    </row>
    <row r="510" spans="1:6" s="11" customFormat="1">
      <c r="A510" s="445"/>
      <c r="B510" s="430"/>
      <c r="C510" s="402"/>
      <c r="D510" s="479"/>
      <c r="E510" s="146"/>
      <c r="F510" s="479"/>
    </row>
    <row r="511" spans="1:6" s="11" customFormat="1">
      <c r="A511" s="458" t="s">
        <v>440</v>
      </c>
      <c r="B511" s="505" t="s">
        <v>1219</v>
      </c>
      <c r="C511" s="460"/>
      <c r="D511" s="506"/>
      <c r="E511" s="141"/>
      <c r="F511" s="506"/>
    </row>
    <row r="512" spans="1:6" s="11" customFormat="1">
      <c r="A512" s="447"/>
      <c r="B512" s="438"/>
      <c r="C512" s="409"/>
      <c r="D512" s="448"/>
      <c r="E512" s="144"/>
      <c r="F512" s="448"/>
    </row>
    <row r="513" spans="1:8" s="126" customFormat="1" ht="27.75" customHeight="1">
      <c r="A513" s="392" t="s">
        <v>331</v>
      </c>
      <c r="B513" s="415" t="s">
        <v>1213</v>
      </c>
      <c r="C513" s="419"/>
      <c r="D513" s="420"/>
      <c r="E513" s="129"/>
      <c r="F513" s="420"/>
    </row>
    <row r="514" spans="1:8" s="126" customFormat="1">
      <c r="A514" s="400"/>
      <c r="B514" s="401" t="s">
        <v>1211</v>
      </c>
      <c r="C514" s="402"/>
      <c r="D514" s="403"/>
      <c r="E514" s="125"/>
      <c r="F514" s="403"/>
    </row>
    <row r="515" spans="1:8" s="126" customFormat="1" ht="53.25" customHeight="1">
      <c r="A515" s="400" t="s">
        <v>401</v>
      </c>
      <c r="B515" s="401" t="s">
        <v>1223</v>
      </c>
      <c r="C515" s="402"/>
      <c r="D515" s="403"/>
      <c r="E515" s="125"/>
      <c r="F515" s="403"/>
    </row>
    <row r="516" spans="1:8" s="11" customFormat="1" ht="76.5">
      <c r="A516" s="400" t="s">
        <v>401</v>
      </c>
      <c r="B516" s="430" t="s">
        <v>1218</v>
      </c>
      <c r="C516" s="409"/>
      <c r="D516" s="448"/>
      <c r="E516" s="144"/>
      <c r="F516" s="508"/>
    </row>
    <row r="517" spans="1:8" s="11" customFormat="1" ht="25.5">
      <c r="A517" s="400" t="s">
        <v>401</v>
      </c>
      <c r="B517" s="430" t="s">
        <v>1212</v>
      </c>
      <c r="C517" s="409"/>
      <c r="D517" s="448"/>
      <c r="E517" s="144"/>
      <c r="F517" s="508"/>
    </row>
    <row r="518" spans="1:8" ht="38.25">
      <c r="A518" s="406" t="s">
        <v>401</v>
      </c>
      <c r="B518" s="430" t="s">
        <v>1214</v>
      </c>
      <c r="C518" s="409"/>
      <c r="D518" s="448"/>
      <c r="E518" s="144"/>
      <c r="F518" s="508"/>
    </row>
    <row r="519" spans="1:8" ht="27.75" customHeight="1">
      <c r="A519" s="406"/>
      <c r="B519" s="430" t="s">
        <v>1215</v>
      </c>
      <c r="C519" s="409"/>
      <c r="D519" s="448"/>
      <c r="E519" s="144"/>
      <c r="F519" s="508"/>
    </row>
    <row r="520" spans="1:8" ht="25.5">
      <c r="A520" s="527"/>
      <c r="B520" s="444" t="s">
        <v>1263</v>
      </c>
      <c r="C520" s="398" t="s">
        <v>848</v>
      </c>
      <c r="D520" s="423">
        <v>133</v>
      </c>
      <c r="E520" s="516"/>
      <c r="F520" s="509">
        <f>D520*E520</f>
        <v>0</v>
      </c>
    </row>
    <row r="521" spans="1:8" s="126" customFormat="1" ht="25.5">
      <c r="A521" s="406" t="s">
        <v>332</v>
      </c>
      <c r="B521" s="415" t="s">
        <v>1216</v>
      </c>
      <c r="C521" s="402"/>
      <c r="D521" s="403"/>
      <c r="E521" s="1743"/>
      <c r="F521" s="529"/>
    </row>
    <row r="522" spans="1:8" s="126" customFormat="1">
      <c r="A522" s="400"/>
      <c r="B522" s="401" t="s">
        <v>1217</v>
      </c>
      <c r="C522" s="402"/>
      <c r="D522" s="403"/>
      <c r="E522" s="1743"/>
      <c r="F522" s="529"/>
    </row>
    <row r="523" spans="1:8" s="126" customFormat="1" ht="53.25" customHeight="1">
      <c r="A523" s="400" t="s">
        <v>401</v>
      </c>
      <c r="B523" s="401" t="s">
        <v>1223</v>
      </c>
      <c r="C523" s="402"/>
      <c r="D523" s="403"/>
      <c r="E523" s="1743"/>
      <c r="F523" s="529"/>
    </row>
    <row r="524" spans="1:8" s="11" customFormat="1" ht="76.5">
      <c r="A524" s="400" t="s">
        <v>401</v>
      </c>
      <c r="B524" s="430" t="s">
        <v>1218</v>
      </c>
      <c r="C524" s="409"/>
      <c r="D524" s="448"/>
      <c r="E524" s="515"/>
      <c r="F524" s="508"/>
    </row>
    <row r="525" spans="1:8" s="11" customFormat="1" ht="25.5">
      <c r="A525" s="400" t="s">
        <v>401</v>
      </c>
      <c r="B525" s="430" t="s">
        <v>1220</v>
      </c>
      <c r="C525" s="409"/>
      <c r="D525" s="448"/>
      <c r="E525" s="515"/>
      <c r="F525" s="508"/>
    </row>
    <row r="526" spans="1:8" ht="25.5">
      <c r="A526" s="527"/>
      <c r="B526" s="444" t="s">
        <v>1263</v>
      </c>
      <c r="C526" s="398" t="s">
        <v>848</v>
      </c>
      <c r="D526" s="456">
        <v>78</v>
      </c>
      <c r="E526" s="516"/>
      <c r="F526" s="509">
        <f>D526*E526</f>
        <v>0</v>
      </c>
    </row>
    <row r="527" spans="1:8" s="126" customFormat="1" ht="25.5">
      <c r="A527" s="406" t="s">
        <v>333</v>
      </c>
      <c r="B527" s="415" t="s">
        <v>629</v>
      </c>
      <c r="C527" s="402"/>
      <c r="D527" s="403"/>
      <c r="E527" s="1743"/>
      <c r="F527" s="529"/>
    </row>
    <row r="528" spans="1:8">
      <c r="A528" s="527"/>
      <c r="B528" s="444" t="s">
        <v>630</v>
      </c>
      <c r="C528" s="398" t="s">
        <v>263</v>
      </c>
      <c r="D528" s="456">
        <v>15</v>
      </c>
      <c r="E528" s="516"/>
      <c r="F528" s="509">
        <f>D528*E528</f>
        <v>0</v>
      </c>
      <c r="H528" s="10"/>
    </row>
    <row r="529" spans="1:6">
      <c r="A529" s="510"/>
      <c r="B529" s="438"/>
      <c r="C529" s="409"/>
      <c r="D529" s="448"/>
      <c r="E529" s="515"/>
      <c r="F529" s="508"/>
    </row>
    <row r="530" spans="1:6">
      <c r="A530" s="406"/>
      <c r="B530" s="446" t="s">
        <v>1221</v>
      </c>
      <c r="C530" s="402"/>
      <c r="D530" s="403"/>
      <c r="E530" s="515"/>
      <c r="F530" s="508">
        <f>SUM(F520:F528)</f>
        <v>0</v>
      </c>
    </row>
    <row r="531" spans="1:6">
      <c r="A531" s="272"/>
      <c r="B531" s="3"/>
      <c r="C531" s="6"/>
      <c r="D531" s="10"/>
      <c r="E531" s="144"/>
      <c r="F531" s="448"/>
    </row>
    <row r="532" spans="1:6" s="11" customFormat="1">
      <c r="A532" s="276"/>
      <c r="E532" s="146"/>
      <c r="F532" s="479"/>
    </row>
    <row r="533" spans="1:6">
      <c r="A533" s="273" t="s">
        <v>754</v>
      </c>
      <c r="B533" s="18" t="s">
        <v>259</v>
      </c>
      <c r="C533" s="8"/>
      <c r="D533" s="4"/>
      <c r="E533" s="141"/>
      <c r="F533" s="506"/>
    </row>
    <row r="534" spans="1:6">
      <c r="A534" s="272"/>
      <c r="B534" s="3"/>
      <c r="C534" s="6"/>
      <c r="D534" s="10"/>
      <c r="E534" s="144"/>
      <c r="F534" s="448"/>
    </row>
    <row r="535" spans="1:6" s="16" customFormat="1" ht="12.75" customHeight="1">
      <c r="A535" s="289" t="s">
        <v>331</v>
      </c>
      <c r="B535" s="26" t="s">
        <v>1148</v>
      </c>
      <c r="C535" s="25"/>
      <c r="D535" s="29"/>
      <c r="E535" s="142"/>
      <c r="F535" s="513">
        <f>F59</f>
        <v>0</v>
      </c>
    </row>
    <row r="536" spans="1:6" s="16" customFormat="1">
      <c r="A536" s="281" t="s">
        <v>332</v>
      </c>
      <c r="B536" s="3" t="s">
        <v>1210</v>
      </c>
      <c r="C536" s="6"/>
      <c r="D536" s="10"/>
      <c r="E536" s="144"/>
      <c r="F536" s="508">
        <f>F156</f>
        <v>0</v>
      </c>
    </row>
    <row r="537" spans="1:6" s="16" customFormat="1">
      <c r="A537" s="281" t="s">
        <v>333</v>
      </c>
      <c r="B537" s="3" t="s">
        <v>1262</v>
      </c>
      <c r="C537" s="6"/>
      <c r="D537" s="10"/>
      <c r="E537" s="144"/>
      <c r="F537" s="508">
        <f>F167</f>
        <v>0</v>
      </c>
    </row>
    <row r="538" spans="1:6" s="16" customFormat="1">
      <c r="A538" s="281" t="s">
        <v>334</v>
      </c>
      <c r="B538" s="3" t="s">
        <v>258</v>
      </c>
      <c r="C538" s="6"/>
      <c r="D538" s="10"/>
      <c r="E538" s="144"/>
      <c r="F538" s="508">
        <f>F230</f>
        <v>0</v>
      </c>
    </row>
    <row r="539" spans="1:6" s="16" customFormat="1">
      <c r="A539" s="281" t="s">
        <v>335</v>
      </c>
      <c r="B539" s="3" t="s">
        <v>17</v>
      </c>
      <c r="C539" s="6"/>
      <c r="D539" s="10"/>
      <c r="E539" s="144"/>
      <c r="F539" s="508">
        <f>F369</f>
        <v>0</v>
      </c>
    </row>
    <row r="540" spans="1:6" s="16" customFormat="1">
      <c r="A540" s="281" t="s">
        <v>336</v>
      </c>
      <c r="B540" s="3" t="s">
        <v>685</v>
      </c>
      <c r="C540" s="6"/>
      <c r="D540" s="10"/>
      <c r="E540" s="144"/>
      <c r="F540" s="508">
        <f>F439</f>
        <v>0</v>
      </c>
    </row>
    <row r="541" spans="1:6" s="16" customFormat="1">
      <c r="A541" s="281" t="s">
        <v>260</v>
      </c>
      <c r="B541" s="3" t="s">
        <v>467</v>
      </c>
      <c r="C541" s="6"/>
      <c r="D541" s="10"/>
      <c r="E541" s="144"/>
      <c r="F541" s="508">
        <f>F500</f>
        <v>0</v>
      </c>
    </row>
    <row r="542" spans="1:6" s="16" customFormat="1">
      <c r="A542" s="281" t="s">
        <v>261</v>
      </c>
      <c r="B542" s="3" t="s">
        <v>1265</v>
      </c>
      <c r="C542" s="6"/>
      <c r="D542" s="10"/>
      <c r="E542" s="144"/>
      <c r="F542" s="508">
        <f>F508</f>
        <v>0</v>
      </c>
    </row>
    <row r="543" spans="1:6" s="16" customFormat="1">
      <c r="A543" s="280" t="s">
        <v>440</v>
      </c>
      <c r="B543" s="24" t="s">
        <v>1219</v>
      </c>
      <c r="C543" s="19"/>
      <c r="D543" s="30"/>
      <c r="E543" s="143"/>
      <c r="F543" s="509">
        <f>F530</f>
        <v>0</v>
      </c>
    </row>
    <row r="544" spans="1:6" s="15" customFormat="1">
      <c r="A544" s="276"/>
      <c r="B544" s="21"/>
      <c r="C544" s="22"/>
      <c r="D544" s="31"/>
      <c r="E544" s="146"/>
      <c r="F544" s="529"/>
    </row>
    <row r="545" spans="1:6" s="16" customFormat="1">
      <c r="A545" s="293" t="s">
        <v>754</v>
      </c>
      <c r="B545" s="37" t="s">
        <v>423</v>
      </c>
      <c r="C545" s="7"/>
      <c r="D545" s="32"/>
      <c r="E545" s="385"/>
      <c r="F545" s="1750">
        <f>SUM(F535:F543)</f>
        <v>0</v>
      </c>
    </row>
    <row r="546" spans="1:6" s="16" customFormat="1">
      <c r="A546" s="294"/>
      <c r="B546" s="38"/>
      <c r="C546"/>
      <c r="D546"/>
      <c r="E546" s="154"/>
      <c r="F546" s="1751"/>
    </row>
    <row r="547" spans="1:6" s="16" customFormat="1">
      <c r="A547" s="294"/>
      <c r="B547" s="39" t="s">
        <v>428</v>
      </c>
      <c r="C547"/>
      <c r="D547"/>
      <c r="E547" s="154"/>
      <c r="F547" s="1751">
        <f>0.25*F545</f>
        <v>0</v>
      </c>
    </row>
    <row r="548" spans="1:6" s="16" customFormat="1">
      <c r="A548" s="294"/>
      <c r="B548" s="38"/>
      <c r="C548"/>
      <c r="D548"/>
      <c r="E548" s="154"/>
      <c r="F548" s="1751"/>
    </row>
    <row r="549" spans="1:6" s="16" customFormat="1">
      <c r="A549" s="295"/>
      <c r="B549" s="40" t="s">
        <v>427</v>
      </c>
      <c r="C549" s="35"/>
      <c r="D549" s="35"/>
      <c r="E549" s="156"/>
      <c r="F549" s="1752">
        <f>1.25*F545</f>
        <v>0</v>
      </c>
    </row>
  </sheetData>
  <sheetProtection algorithmName="SHA-512" hashValue="gXmaB9YZThvv+/7GFddxwZJfcTUij01MfsiI9fZ6Vvlpj/TTRrL/YNJAHA0tjyIFO5I3oEJqImsTwH1Jz08pdw==" saltValue="NgW0IwWkEGSj2lMZnrhk+g==" spinCount="100000" sheet="1" objects="1" scenarios="1"/>
  <mergeCells count="259">
    <mergeCell ref="B284:F284"/>
    <mergeCell ref="A212:F212"/>
    <mergeCell ref="A209:F209"/>
    <mergeCell ref="A206:F206"/>
    <mergeCell ref="A207:F207"/>
    <mergeCell ref="B208:F208"/>
    <mergeCell ref="A282:F282"/>
    <mergeCell ref="A82:F82"/>
    <mergeCell ref="B97:F97"/>
    <mergeCell ref="B95:F95"/>
    <mergeCell ref="B83:F83"/>
    <mergeCell ref="A84:F84"/>
    <mergeCell ref="A267:F267"/>
    <mergeCell ref="A240:F240"/>
    <mergeCell ref="A242:F242"/>
    <mergeCell ref="A243:F243"/>
    <mergeCell ref="B89:F89"/>
    <mergeCell ref="B92:F92"/>
    <mergeCell ref="A180:F180"/>
    <mergeCell ref="A178:F178"/>
    <mergeCell ref="A179:F179"/>
    <mergeCell ref="A281:F281"/>
    <mergeCell ref="B257:F257"/>
    <mergeCell ref="A269:F269"/>
    <mergeCell ref="A270:F270"/>
    <mergeCell ref="A265:F265"/>
    <mergeCell ref="A69:F69"/>
    <mergeCell ref="A70:F70"/>
    <mergeCell ref="A71:F71"/>
    <mergeCell ref="A315:F315"/>
    <mergeCell ref="A316:F316"/>
    <mergeCell ref="A307:F307"/>
    <mergeCell ref="B287:F287"/>
    <mergeCell ref="B289:F289"/>
    <mergeCell ref="B292:F292"/>
    <mergeCell ref="B296:F296"/>
    <mergeCell ref="B299:F299"/>
    <mergeCell ref="A295:F295"/>
    <mergeCell ref="B300:F300"/>
    <mergeCell ref="A264:F264"/>
    <mergeCell ref="A274:F274"/>
    <mergeCell ref="A275:F275"/>
    <mergeCell ref="C261:F261"/>
    <mergeCell ref="A279:F279"/>
    <mergeCell ref="A268:F268"/>
    <mergeCell ref="A236:F236"/>
    <mergeCell ref="A237:F237"/>
    <mergeCell ref="A238:F238"/>
    <mergeCell ref="A317:F317"/>
    <mergeCell ref="A457:F457"/>
    <mergeCell ref="A277:F277"/>
    <mergeCell ref="A278:F278"/>
    <mergeCell ref="A72:F72"/>
    <mergeCell ref="A73:F73"/>
    <mergeCell ref="A271:F271"/>
    <mergeCell ref="A272:F272"/>
    <mergeCell ref="A245:F245"/>
    <mergeCell ref="A246:F246"/>
    <mergeCell ref="B248:F248"/>
    <mergeCell ref="B253:F253"/>
    <mergeCell ref="A75:F75"/>
    <mergeCell ref="A77:F77"/>
    <mergeCell ref="A81:F81"/>
    <mergeCell ref="A76:F76"/>
    <mergeCell ref="A78:F78"/>
    <mergeCell ref="A80:F80"/>
    <mergeCell ref="A79:F79"/>
    <mergeCell ref="A85:F85"/>
    <mergeCell ref="B96:F96"/>
    <mergeCell ref="B90:F90"/>
    <mergeCell ref="A318:F318"/>
    <mergeCell ref="B283:F283"/>
    <mergeCell ref="A383:F383"/>
    <mergeCell ref="A449:F449"/>
    <mergeCell ref="A450:F450"/>
    <mergeCell ref="A451:F451"/>
    <mergeCell ref="A452:F452"/>
    <mergeCell ref="A456:F456"/>
    <mergeCell ref="B444:F444"/>
    <mergeCell ref="A453:F453"/>
    <mergeCell ref="B447:F447"/>
    <mergeCell ref="A448:F448"/>
    <mergeCell ref="A181:F181"/>
    <mergeCell ref="A185:F185"/>
    <mergeCell ref="A189:F189"/>
    <mergeCell ref="A184:F184"/>
    <mergeCell ref="A182:F182"/>
    <mergeCell ref="A183:F183"/>
    <mergeCell ref="A186:F186"/>
    <mergeCell ref="B38:F38"/>
    <mergeCell ref="B39:F39"/>
    <mergeCell ref="B171:F171"/>
    <mergeCell ref="B177:F177"/>
    <mergeCell ref="A87:F87"/>
    <mergeCell ref="B174:F174"/>
    <mergeCell ref="B106:F106"/>
    <mergeCell ref="A103:F103"/>
    <mergeCell ref="B105:F105"/>
    <mergeCell ref="B123:B124"/>
    <mergeCell ref="A113:F113"/>
    <mergeCell ref="B114:F114"/>
    <mergeCell ref="A112:F112"/>
    <mergeCell ref="A86:F86"/>
    <mergeCell ref="B98:F98"/>
    <mergeCell ref="B121:F121"/>
    <mergeCell ref="A88:F88"/>
    <mergeCell ref="B37:F37"/>
    <mergeCell ref="B36:F36"/>
    <mergeCell ref="A15:F15"/>
    <mergeCell ref="B203:F203"/>
    <mergeCell ref="B175:F175"/>
    <mergeCell ref="B91:F91"/>
    <mergeCell ref="B104:F104"/>
    <mergeCell ref="B107:F107"/>
    <mergeCell ref="B116:F116"/>
    <mergeCell ref="B117:F117"/>
    <mergeCell ref="B115:F115"/>
    <mergeCell ref="A102:F102"/>
    <mergeCell ref="B196:F196"/>
    <mergeCell ref="A190:F190"/>
    <mergeCell ref="B193:F193"/>
    <mergeCell ref="B194:F194"/>
    <mergeCell ref="B195:F195"/>
    <mergeCell ref="B119:F119"/>
    <mergeCell ref="B192:F192"/>
    <mergeCell ref="A173:F173"/>
    <mergeCell ref="A176:F176"/>
    <mergeCell ref="B197:F197"/>
    <mergeCell ref="A187:F187"/>
    <mergeCell ref="B172:F172"/>
    <mergeCell ref="C3:C4"/>
    <mergeCell ref="D3:D4"/>
    <mergeCell ref="E3:E4"/>
    <mergeCell ref="F3:F4"/>
    <mergeCell ref="B43:F43"/>
    <mergeCell ref="B45:F45"/>
    <mergeCell ref="B44:F44"/>
    <mergeCell ref="B12:F12"/>
    <mergeCell ref="A13:F13"/>
    <mergeCell ref="A10:F10"/>
    <mergeCell ref="B7:C7"/>
    <mergeCell ref="B35:F35"/>
    <mergeCell ref="B11:F11"/>
    <mergeCell ref="B42:F42"/>
    <mergeCell ref="B21:F21"/>
    <mergeCell ref="A22:F22"/>
    <mergeCell ref="B14:F14"/>
    <mergeCell ref="B16:F16"/>
    <mergeCell ref="B17:F17"/>
    <mergeCell ref="B40:F40"/>
    <mergeCell ref="B41:F41"/>
    <mergeCell ref="B18:F18"/>
    <mergeCell ref="B20:F20"/>
    <mergeCell ref="B32:F32"/>
    <mergeCell ref="B109:F109"/>
    <mergeCell ref="B120:F120"/>
    <mergeCell ref="B111:F111"/>
    <mergeCell ref="A123:A124"/>
    <mergeCell ref="B93:F93"/>
    <mergeCell ref="B94:F94"/>
    <mergeCell ref="B63:F63"/>
    <mergeCell ref="B74:F74"/>
    <mergeCell ref="B64:F64"/>
    <mergeCell ref="B65:F65"/>
    <mergeCell ref="B108:F108"/>
    <mergeCell ref="B118:F118"/>
    <mergeCell ref="A101:F101"/>
    <mergeCell ref="A100:F100"/>
    <mergeCell ref="B110:F110"/>
    <mergeCell ref="B99:F99"/>
    <mergeCell ref="B66:F66"/>
    <mergeCell ref="A67:F67"/>
    <mergeCell ref="A68:F68"/>
    <mergeCell ref="B34:F34"/>
    <mergeCell ref="A28:F28"/>
    <mergeCell ref="A29:F29"/>
    <mergeCell ref="B19:F19"/>
    <mergeCell ref="A26:F26"/>
    <mergeCell ref="A24:F24"/>
    <mergeCell ref="A30:F30"/>
    <mergeCell ref="A31:F31"/>
    <mergeCell ref="B33:F33"/>
    <mergeCell ref="A25:F25"/>
    <mergeCell ref="A27:F27"/>
    <mergeCell ref="A23:F23"/>
    <mergeCell ref="A188:F188"/>
    <mergeCell ref="B322:F322"/>
    <mergeCell ref="B326:F326"/>
    <mergeCell ref="B191:F191"/>
    <mergeCell ref="B303:F303"/>
    <mergeCell ref="A308:F308"/>
    <mergeCell ref="A313:F313"/>
    <mergeCell ref="A314:F314"/>
    <mergeCell ref="A309:F309"/>
    <mergeCell ref="A310:F310"/>
    <mergeCell ref="A311:F311"/>
    <mergeCell ref="B202:F202"/>
    <mergeCell ref="B200:F200"/>
    <mergeCell ref="B198:F198"/>
    <mergeCell ref="B199:F199"/>
    <mergeCell ref="A239:F239"/>
    <mergeCell ref="A241:F241"/>
    <mergeCell ref="A211:F211"/>
    <mergeCell ref="A210:F210"/>
    <mergeCell ref="B286:F286"/>
    <mergeCell ref="B201:F201"/>
    <mergeCell ref="A205:F205"/>
    <mergeCell ref="B204:F204"/>
    <mergeCell ref="B319:F319"/>
    <mergeCell ref="B488:F488"/>
    <mergeCell ref="B470:F470"/>
    <mergeCell ref="B475:F475"/>
    <mergeCell ref="B479:F479"/>
    <mergeCell ref="B472:F472"/>
    <mergeCell ref="B481:F481"/>
    <mergeCell ref="B485:F485"/>
    <mergeCell ref="B487:F487"/>
    <mergeCell ref="B486:F486"/>
    <mergeCell ref="B480:F480"/>
    <mergeCell ref="B484:F484"/>
    <mergeCell ref="A477:F477"/>
    <mergeCell ref="B483:F483"/>
    <mergeCell ref="A476:F476"/>
    <mergeCell ref="B482:F482"/>
    <mergeCell ref="B478:F478"/>
    <mergeCell ref="A468:F468"/>
    <mergeCell ref="B467:F467"/>
    <mergeCell ref="B474:F474"/>
    <mergeCell ref="B471:F471"/>
    <mergeCell ref="A466:F466"/>
    <mergeCell ref="B469:F469"/>
    <mergeCell ref="A473:F473"/>
    <mergeCell ref="B463:F463"/>
    <mergeCell ref="B465:F465"/>
    <mergeCell ref="A464:F464"/>
    <mergeCell ref="A461:F461"/>
    <mergeCell ref="B462:F462"/>
    <mergeCell ref="A458:F458"/>
    <mergeCell ref="B373:F373"/>
    <mergeCell ref="B374:F374"/>
    <mergeCell ref="A375:F375"/>
    <mergeCell ref="A376:F376"/>
    <mergeCell ref="B446:F446"/>
    <mergeCell ref="A445:F445"/>
    <mergeCell ref="B443:F443"/>
    <mergeCell ref="B385:F385"/>
    <mergeCell ref="A379:F379"/>
    <mergeCell ref="A380:F380"/>
    <mergeCell ref="A384:F384"/>
    <mergeCell ref="A382:F382"/>
    <mergeCell ref="A386:F386"/>
    <mergeCell ref="A387:F387"/>
    <mergeCell ref="B460:F460"/>
    <mergeCell ref="A459:F459"/>
    <mergeCell ref="A454:F454"/>
    <mergeCell ref="A455:F455"/>
    <mergeCell ref="A377:F377"/>
    <mergeCell ref="A378:F378"/>
    <mergeCell ref="A381:F381"/>
  </mergeCells>
  <phoneticPr fontId="5" type="noConversion"/>
  <pageMargins left="0.74803149606299213" right="0.74803149606299213" top="0.82677165354330717" bottom="0.70866141732283472" header="0.31496062992125984" footer="0.51181102362204722"/>
  <pageSetup paperSize="9" orientation="portrait" horizontalDpi="4294967293" r:id="rId1"/>
  <headerFooter alignWithMargins="0">
    <oddHeader xml:space="preserve">&amp;L&amp;"Arial,Bold"Izgradnja groblja Zoričići - Mrtvačnica, Crikvenica&amp;"Arial,Regular"&amp;9
&amp;R&amp;"Arial,Bold"TROŠKOVNIK </oddHeader>
    <oddFooter>&amp;R&amp;9&amp;P</oddFooter>
  </headerFooter>
  <rowBreaks count="7" manualBreakCount="7">
    <brk id="61" min="2" max="5" man="1"/>
    <brk id="157" min="2" max="5" man="1"/>
    <brk id="232" min="2" max="5" man="1"/>
    <brk id="422" min="2" max="5" man="1"/>
    <brk id="441" max="16383" man="1"/>
    <brk id="510" min="2" max="5" man="1"/>
    <brk id="532" min="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H73"/>
  <sheetViews>
    <sheetView view="pageLayout" topLeftCell="A31" zoomScaleNormal="100" zoomScaleSheetLayoutView="100" workbookViewId="0">
      <selection activeCell="D44" sqref="D44:E44"/>
    </sheetView>
  </sheetViews>
  <sheetFormatPr defaultRowHeight="12.75"/>
  <cols>
    <col min="1" max="1" width="6.5703125" style="291" customWidth="1"/>
    <col min="2" max="2" width="45.7109375" style="27" customWidth="1"/>
    <col min="3" max="3" width="6.7109375" style="13" customWidth="1"/>
    <col min="4" max="4" width="7.28515625" style="14" customWidth="1"/>
    <col min="5" max="5" width="11.42578125" style="34" customWidth="1"/>
    <col min="6" max="6" width="14.7109375" style="14" customWidth="1"/>
  </cols>
  <sheetData>
    <row r="1" spans="1:7" s="16" customFormat="1" ht="23.25" thickBot="1">
      <c r="A1" s="271" t="s">
        <v>843</v>
      </c>
      <c r="B1" s="36" t="s">
        <v>844</v>
      </c>
      <c r="C1" s="36" t="s">
        <v>866</v>
      </c>
      <c r="D1" s="36" t="s">
        <v>845</v>
      </c>
      <c r="E1" s="41" t="s">
        <v>430</v>
      </c>
      <c r="F1" s="375" t="s">
        <v>431</v>
      </c>
    </row>
    <row r="2" spans="1:7">
      <c r="A2" s="272"/>
      <c r="B2" s="3"/>
      <c r="C2" s="6"/>
      <c r="D2" s="10"/>
      <c r="E2" s="42"/>
      <c r="F2" s="372"/>
    </row>
    <row r="3" spans="1:7">
      <c r="A3" s="458"/>
      <c r="B3" s="505"/>
      <c r="C3" s="1913"/>
      <c r="D3" s="1914"/>
      <c r="E3" s="1904"/>
      <c r="F3" s="1903"/>
    </row>
    <row r="4" spans="1:7">
      <c r="A4" s="458" t="s">
        <v>424</v>
      </c>
      <c r="B4" s="505" t="s">
        <v>366</v>
      </c>
      <c r="C4" s="1913"/>
      <c r="D4" s="1914"/>
      <c r="E4" s="1904"/>
      <c r="F4" s="1903"/>
    </row>
    <row r="5" spans="1:7">
      <c r="A5" s="447"/>
      <c r="B5" s="438"/>
      <c r="C5" s="409"/>
      <c r="D5" s="448"/>
      <c r="E5" s="144"/>
      <c r="F5" s="448"/>
    </row>
    <row r="6" spans="1:7">
      <c r="A6" s="447"/>
      <c r="B6" s="438"/>
      <c r="C6" s="409"/>
      <c r="D6" s="448"/>
      <c r="E6" s="144"/>
      <c r="F6" s="448"/>
      <c r="G6" s="1"/>
    </row>
    <row r="7" spans="1:7">
      <c r="A7" s="458"/>
      <c r="B7" s="1912" t="s">
        <v>631</v>
      </c>
      <c r="C7" s="1912"/>
      <c r="D7" s="506"/>
      <c r="E7" s="141"/>
      <c r="F7" s="506"/>
    </row>
    <row r="8" spans="1:7">
      <c r="A8" s="440"/>
      <c r="B8" s="531"/>
      <c r="C8" s="442"/>
      <c r="D8" s="443"/>
      <c r="E8" s="66"/>
      <c r="F8" s="376"/>
      <c r="G8" s="1"/>
    </row>
    <row r="9" spans="1:7" ht="38.25">
      <c r="A9" s="523" t="s">
        <v>331</v>
      </c>
      <c r="B9" s="415" t="s">
        <v>1335</v>
      </c>
      <c r="C9" s="532"/>
      <c r="D9" s="533"/>
      <c r="E9" s="175"/>
      <c r="F9" s="530"/>
    </row>
    <row r="10" spans="1:7">
      <c r="A10" s="527"/>
      <c r="B10" s="444"/>
      <c r="C10" s="398" t="s">
        <v>850</v>
      </c>
      <c r="D10" s="456">
        <v>4</v>
      </c>
      <c r="E10" s="516"/>
      <c r="F10" s="509">
        <f>D10*E10</f>
        <v>0</v>
      </c>
    </row>
    <row r="11" spans="1:7" ht="27" customHeight="1">
      <c r="A11" s="523" t="s">
        <v>332</v>
      </c>
      <c r="B11" s="415" t="s">
        <v>705</v>
      </c>
      <c r="C11" s="532"/>
      <c r="D11" s="533"/>
      <c r="E11" s="53"/>
      <c r="F11" s="497"/>
    </row>
    <row r="12" spans="1:7">
      <c r="A12" s="527"/>
      <c r="B12" s="444"/>
      <c r="C12" s="398" t="s">
        <v>850</v>
      </c>
      <c r="D12" s="456">
        <v>2</v>
      </c>
      <c r="E12" s="516"/>
      <c r="F12" s="509">
        <f>D12*E12</f>
        <v>0</v>
      </c>
    </row>
    <row r="13" spans="1:7" ht="24.75" customHeight="1">
      <c r="A13" s="523" t="s">
        <v>333</v>
      </c>
      <c r="B13" s="415" t="s">
        <v>704</v>
      </c>
      <c r="C13" s="532"/>
      <c r="D13" s="533"/>
      <c r="E13" s="53"/>
      <c r="F13" s="497"/>
    </row>
    <row r="14" spans="1:7">
      <c r="A14" s="527"/>
      <c r="B14" s="444"/>
      <c r="C14" s="398" t="s">
        <v>850</v>
      </c>
      <c r="D14" s="456">
        <v>2</v>
      </c>
      <c r="E14" s="516"/>
      <c r="F14" s="509">
        <f>D14*E14</f>
        <v>0</v>
      </c>
    </row>
    <row r="15" spans="1:7" ht="51.75" customHeight="1">
      <c r="A15" s="523" t="s">
        <v>334</v>
      </c>
      <c r="B15" s="415" t="s">
        <v>634</v>
      </c>
      <c r="C15" s="532"/>
      <c r="D15" s="533"/>
      <c r="E15" s="53"/>
      <c r="F15" s="497"/>
    </row>
    <row r="16" spans="1:7">
      <c r="A16" s="527"/>
      <c r="B16" s="444"/>
      <c r="C16" s="398" t="s">
        <v>850</v>
      </c>
      <c r="D16" s="456">
        <v>1</v>
      </c>
      <c r="E16" s="516"/>
      <c r="F16" s="509">
        <f>D16*E16</f>
        <v>0</v>
      </c>
    </row>
    <row r="17" spans="1:6" ht="12.75" customHeight="1">
      <c r="A17" s="498"/>
      <c r="B17" s="415"/>
      <c r="C17" s="415"/>
      <c r="D17" s="415"/>
      <c r="E17" s="128"/>
      <c r="F17" s="415"/>
    </row>
    <row r="18" spans="1:6">
      <c r="A18" s="301"/>
      <c r="B18" s="1905" t="s">
        <v>632</v>
      </c>
      <c r="C18" s="1905"/>
      <c r="D18" s="1905"/>
      <c r="E18" s="1905"/>
      <c r="F18" s="364"/>
    </row>
    <row r="19" spans="1:6" s="176" customFormat="1" ht="12.75" customHeight="1">
      <c r="A19" s="534"/>
      <c r="B19" s="535"/>
      <c r="C19" s="535"/>
      <c r="D19" s="535"/>
      <c r="E19" s="536"/>
      <c r="F19" s="535"/>
    </row>
    <row r="20" spans="1:6" ht="51.75" customHeight="1">
      <c r="A20" s="523" t="s">
        <v>633</v>
      </c>
      <c r="B20" s="415" t="s">
        <v>635</v>
      </c>
      <c r="C20" s="415"/>
      <c r="D20" s="415"/>
      <c r="E20" s="365"/>
      <c r="F20" s="415"/>
    </row>
    <row r="21" spans="1:6">
      <c r="A21" s="527"/>
      <c r="B21" s="444"/>
      <c r="C21" s="398" t="s">
        <v>850</v>
      </c>
      <c r="D21" s="456">
        <v>1</v>
      </c>
      <c r="E21" s="516"/>
      <c r="F21" s="509">
        <f>D21*E21</f>
        <v>0</v>
      </c>
    </row>
    <row r="22" spans="1:6" ht="25.5" customHeight="1">
      <c r="A22" s="498" t="s">
        <v>852</v>
      </c>
      <c r="B22" s="415" t="s">
        <v>636</v>
      </c>
      <c r="C22" s="415"/>
      <c r="D22" s="415"/>
      <c r="E22" s="1745"/>
      <c r="F22" s="1746"/>
    </row>
    <row r="23" spans="1:6">
      <c r="A23" s="527"/>
      <c r="B23" s="444"/>
      <c r="C23" s="398" t="s">
        <v>850</v>
      </c>
      <c r="D23" s="456">
        <v>1</v>
      </c>
      <c r="E23" s="516"/>
      <c r="F23" s="509">
        <f>D23*E23</f>
        <v>0</v>
      </c>
    </row>
    <row r="24" spans="1:6" ht="12.75" customHeight="1">
      <c r="A24" s="498" t="s">
        <v>333</v>
      </c>
      <c r="B24" s="415" t="s">
        <v>637</v>
      </c>
      <c r="C24" s="415"/>
      <c r="D24" s="415"/>
      <c r="E24" s="1745"/>
      <c r="F24" s="1746"/>
    </row>
    <row r="25" spans="1:6">
      <c r="A25" s="527"/>
      <c r="B25" s="444"/>
      <c r="C25" s="398" t="s">
        <v>850</v>
      </c>
      <c r="D25" s="456">
        <v>1</v>
      </c>
      <c r="E25" s="516"/>
      <c r="F25" s="509">
        <f>D25*E25</f>
        <v>0</v>
      </c>
    </row>
    <row r="26" spans="1:6" ht="12.75" customHeight="1">
      <c r="A26" s="498" t="s">
        <v>334</v>
      </c>
      <c r="B26" s="415" t="s">
        <v>638</v>
      </c>
      <c r="C26" s="415"/>
      <c r="D26" s="415"/>
      <c r="E26" s="1745"/>
      <c r="F26" s="1746"/>
    </row>
    <row r="27" spans="1:6">
      <c r="A27" s="527"/>
      <c r="B27" s="444"/>
      <c r="C27" s="398" t="s">
        <v>850</v>
      </c>
      <c r="D27" s="456">
        <v>2</v>
      </c>
      <c r="E27" s="516"/>
      <c r="F27" s="509">
        <f>D27*E27</f>
        <v>0</v>
      </c>
    </row>
    <row r="28" spans="1:6" ht="25.5" customHeight="1">
      <c r="A28" s="498" t="s">
        <v>335</v>
      </c>
      <c r="B28" s="415" t="s">
        <v>639</v>
      </c>
      <c r="C28" s="415"/>
      <c r="D28" s="415"/>
      <c r="E28" s="1745"/>
      <c r="F28" s="1746"/>
    </row>
    <row r="29" spans="1:6">
      <c r="A29" s="527"/>
      <c r="B29" s="444"/>
      <c r="C29" s="398" t="s">
        <v>850</v>
      </c>
      <c r="D29" s="456">
        <v>1</v>
      </c>
      <c r="E29" s="516"/>
      <c r="F29" s="509">
        <f>D29*E29</f>
        <v>0</v>
      </c>
    </row>
    <row r="30" spans="1:6" ht="25.5" customHeight="1">
      <c r="A30" s="498" t="s">
        <v>336</v>
      </c>
      <c r="B30" s="415" t="s">
        <v>641</v>
      </c>
      <c r="C30" s="415"/>
      <c r="D30" s="415"/>
      <c r="E30" s="1745"/>
      <c r="F30" s="1746"/>
    </row>
    <row r="31" spans="1:6">
      <c r="A31" s="396"/>
      <c r="B31" s="444"/>
      <c r="C31" s="398" t="s">
        <v>850</v>
      </c>
      <c r="D31" s="456">
        <v>1</v>
      </c>
      <c r="E31" s="516"/>
      <c r="F31" s="509">
        <f>D31*E31</f>
        <v>0</v>
      </c>
    </row>
    <row r="32" spans="1:6" ht="12.75" customHeight="1">
      <c r="A32" s="498" t="s">
        <v>260</v>
      </c>
      <c r="B32" s="415" t="s">
        <v>640</v>
      </c>
      <c r="C32" s="415"/>
      <c r="D32" s="415"/>
      <c r="E32" s="1745"/>
      <c r="F32" s="1746"/>
    </row>
    <row r="33" spans="1:6">
      <c r="A33" s="396"/>
      <c r="B33" s="444"/>
      <c r="C33" s="398" t="s">
        <v>850</v>
      </c>
      <c r="D33" s="456">
        <v>1</v>
      </c>
      <c r="E33" s="516"/>
      <c r="F33" s="509">
        <f>D33*E33</f>
        <v>0</v>
      </c>
    </row>
    <row r="34" spans="1:6" ht="12.75" customHeight="1">
      <c r="A34" s="498"/>
      <c r="B34" s="415"/>
      <c r="C34" s="415"/>
      <c r="D34" s="415"/>
      <c r="E34" s="365"/>
      <c r="F34" s="415"/>
    </row>
    <row r="35" spans="1:6" ht="12.75" customHeight="1">
      <c r="A35" s="301"/>
      <c r="B35" s="17" t="s">
        <v>642</v>
      </c>
      <c r="C35" s="17"/>
      <c r="D35" s="1905"/>
      <c r="E35" s="1905"/>
      <c r="F35" s="364"/>
    </row>
    <row r="36" spans="1:6" s="176" customFormat="1" ht="12.75" customHeight="1">
      <c r="A36" s="534"/>
      <c r="B36" s="535"/>
      <c r="C36" s="535"/>
      <c r="D36" s="535"/>
      <c r="E36" s="536"/>
      <c r="F36" s="535"/>
    </row>
    <row r="37" spans="1:6" ht="39.75" customHeight="1">
      <c r="A37" s="523" t="s">
        <v>633</v>
      </c>
      <c r="B37" s="415" t="s">
        <v>643</v>
      </c>
      <c r="C37" s="415"/>
      <c r="D37" s="415"/>
      <c r="E37" s="365"/>
      <c r="F37" s="415"/>
    </row>
    <row r="38" spans="1:6">
      <c r="A38" s="527"/>
      <c r="B38" s="444"/>
      <c r="C38" s="398" t="s">
        <v>850</v>
      </c>
      <c r="D38" s="456">
        <v>1</v>
      </c>
      <c r="E38" s="516"/>
      <c r="F38" s="509">
        <f>D38*E38</f>
        <v>0</v>
      </c>
    </row>
    <row r="39" spans="1:6" ht="12.75" customHeight="1">
      <c r="A39" s="498" t="s">
        <v>332</v>
      </c>
      <c r="B39" s="415" t="s">
        <v>637</v>
      </c>
      <c r="C39" s="415"/>
      <c r="D39" s="415"/>
      <c r="E39" s="1745"/>
      <c r="F39" s="1746"/>
    </row>
    <row r="40" spans="1:6">
      <c r="A40" s="527"/>
      <c r="B40" s="444"/>
      <c r="C40" s="398" t="s">
        <v>850</v>
      </c>
      <c r="D40" s="456">
        <v>1</v>
      </c>
      <c r="E40" s="516"/>
      <c r="F40" s="509">
        <f>D40*E40</f>
        <v>0</v>
      </c>
    </row>
    <row r="41" spans="1:6" ht="12.75" customHeight="1">
      <c r="A41" s="498" t="s">
        <v>333</v>
      </c>
      <c r="B41" s="415" t="s">
        <v>638</v>
      </c>
      <c r="C41" s="415"/>
      <c r="D41" s="415"/>
      <c r="E41" s="1745"/>
      <c r="F41" s="1746"/>
    </row>
    <row r="42" spans="1:6">
      <c r="A42" s="527"/>
      <c r="B42" s="444"/>
      <c r="C42" s="398" t="s">
        <v>850</v>
      </c>
      <c r="D42" s="456">
        <v>1</v>
      </c>
      <c r="E42" s="516"/>
      <c r="F42" s="509">
        <f>D42*E42</f>
        <v>0</v>
      </c>
    </row>
    <row r="43" spans="1:6" ht="25.5" customHeight="1">
      <c r="A43" s="498" t="s">
        <v>334</v>
      </c>
      <c r="B43" s="415" t="s">
        <v>644</v>
      </c>
      <c r="C43" s="415"/>
      <c r="D43" s="415"/>
      <c r="E43" s="1745"/>
      <c r="F43" s="1746"/>
    </row>
    <row r="44" spans="1:6">
      <c r="A44" s="527"/>
      <c r="B44" s="444"/>
      <c r="C44" s="398" t="s">
        <v>850</v>
      </c>
      <c r="D44" s="456">
        <v>1</v>
      </c>
      <c r="E44" s="516"/>
      <c r="F44" s="509">
        <f>D44*E44</f>
        <v>0</v>
      </c>
    </row>
    <row r="45" spans="1:6" ht="12.75" customHeight="1">
      <c r="A45" s="498"/>
      <c r="B45" s="415"/>
      <c r="C45" s="415"/>
      <c r="D45" s="415"/>
      <c r="E45" s="365"/>
      <c r="F45" s="415"/>
    </row>
    <row r="46" spans="1:6">
      <c r="A46" s="301"/>
      <c r="B46" s="17" t="s">
        <v>645</v>
      </c>
      <c r="C46" s="17"/>
      <c r="D46" s="17"/>
      <c r="E46" s="17"/>
      <c r="F46" s="364"/>
    </row>
    <row r="47" spans="1:6" s="176" customFormat="1" ht="12.75" customHeight="1">
      <c r="A47" s="534"/>
      <c r="B47" s="535"/>
      <c r="C47" s="535"/>
      <c r="D47" s="535"/>
      <c r="E47" s="536"/>
      <c r="F47" s="535"/>
    </row>
    <row r="48" spans="1:6" ht="25.5" customHeight="1">
      <c r="A48" s="523" t="s">
        <v>633</v>
      </c>
      <c r="B48" s="415" t="s">
        <v>703</v>
      </c>
      <c r="C48" s="415"/>
      <c r="D48" s="415"/>
      <c r="E48" s="365"/>
      <c r="F48" s="415"/>
    </row>
    <row r="49" spans="1:8">
      <c r="A49" s="527"/>
      <c r="B49" s="444"/>
      <c r="C49" s="398" t="s">
        <v>850</v>
      </c>
      <c r="D49" s="456">
        <v>2</v>
      </c>
      <c r="E49" s="143"/>
      <c r="F49" s="509">
        <f>D49*E49</f>
        <v>0</v>
      </c>
    </row>
    <row r="50" spans="1:8">
      <c r="A50" s="406" t="s">
        <v>332</v>
      </c>
      <c r="B50" s="415" t="s">
        <v>638</v>
      </c>
      <c r="C50" s="402"/>
      <c r="D50" s="403"/>
      <c r="E50" s="125"/>
      <c r="F50" s="403"/>
    </row>
    <row r="51" spans="1:8">
      <c r="A51" s="527"/>
      <c r="B51" s="444"/>
      <c r="C51" s="398" t="s">
        <v>850</v>
      </c>
      <c r="D51" s="456">
        <v>24</v>
      </c>
      <c r="E51" s="143"/>
      <c r="F51" s="509">
        <f>D51*E51</f>
        <v>0</v>
      </c>
    </row>
    <row r="52" spans="1:8">
      <c r="A52" s="406" t="s">
        <v>701</v>
      </c>
      <c r="B52" s="415" t="s">
        <v>702</v>
      </c>
      <c r="C52" s="402"/>
      <c r="D52" s="403"/>
      <c r="E52" s="125"/>
      <c r="F52" s="403"/>
    </row>
    <row r="53" spans="1:8">
      <c r="A53" s="527"/>
      <c r="B53" s="444"/>
      <c r="C53" s="398" t="s">
        <v>850</v>
      </c>
      <c r="D53" s="456">
        <v>24</v>
      </c>
      <c r="E53" s="143"/>
      <c r="F53" s="509">
        <f>D53*E53</f>
        <v>0</v>
      </c>
    </row>
    <row r="54" spans="1:8">
      <c r="A54" s="510"/>
      <c r="B54" s="438"/>
      <c r="C54" s="409"/>
      <c r="D54" s="448"/>
      <c r="E54" s="144"/>
      <c r="F54" s="410"/>
      <c r="H54" s="1"/>
    </row>
    <row r="55" spans="1:8">
      <c r="A55" s="301"/>
      <c r="B55" s="17" t="s">
        <v>697</v>
      </c>
      <c r="C55" s="17"/>
      <c r="D55" s="17"/>
      <c r="E55" s="17"/>
      <c r="F55" s="364"/>
    </row>
    <row r="56" spans="1:8" s="176" customFormat="1" ht="12.75" customHeight="1">
      <c r="A56" s="534"/>
      <c r="B56" s="535"/>
      <c r="C56" s="535"/>
      <c r="D56" s="535"/>
      <c r="E56" s="536"/>
      <c r="F56" s="535"/>
    </row>
    <row r="57" spans="1:8">
      <c r="A57" s="392" t="s">
        <v>633</v>
      </c>
      <c r="B57" s="415" t="s">
        <v>698</v>
      </c>
      <c r="C57" s="419"/>
      <c r="D57" s="420"/>
      <c r="E57" s="129"/>
      <c r="F57" s="420"/>
    </row>
    <row r="58" spans="1:8">
      <c r="A58" s="527"/>
      <c r="B58" s="444"/>
      <c r="C58" s="398" t="s">
        <v>850</v>
      </c>
      <c r="D58" s="456">
        <v>2</v>
      </c>
      <c r="E58" s="516"/>
      <c r="F58" s="509">
        <f>D58*E58</f>
        <v>0</v>
      </c>
    </row>
    <row r="59" spans="1:8" ht="25.5">
      <c r="A59" s="406" t="s">
        <v>332</v>
      </c>
      <c r="B59" s="415" t="s">
        <v>699</v>
      </c>
      <c r="C59" s="402"/>
      <c r="D59" s="403"/>
      <c r="E59" s="1743"/>
      <c r="F59" s="529"/>
    </row>
    <row r="60" spans="1:8">
      <c r="A60" s="527"/>
      <c r="B60" s="444"/>
      <c r="C60" s="398" t="s">
        <v>850</v>
      </c>
      <c r="D60" s="456">
        <v>1</v>
      </c>
      <c r="E60" s="516"/>
      <c r="F60" s="509">
        <f>D60*E60</f>
        <v>0</v>
      </c>
    </row>
    <row r="61" spans="1:8">
      <c r="A61" s="447"/>
      <c r="B61" s="438"/>
      <c r="C61" s="409"/>
      <c r="D61" s="448"/>
      <c r="E61" s="515"/>
      <c r="F61" s="508"/>
    </row>
    <row r="62" spans="1:8">
      <c r="A62" s="406"/>
      <c r="B62" s="446" t="s">
        <v>646</v>
      </c>
      <c r="C62" s="402"/>
      <c r="D62" s="403"/>
      <c r="E62" s="515"/>
      <c r="F62" s="508">
        <f>SUM(F9:F60)</f>
        <v>0</v>
      </c>
    </row>
    <row r="63" spans="1:8">
      <c r="A63" s="272"/>
      <c r="B63" s="3"/>
      <c r="C63" s="6"/>
      <c r="D63" s="10"/>
      <c r="E63" s="144"/>
      <c r="F63" s="372"/>
      <c r="H63" s="1"/>
    </row>
    <row r="64" spans="1:8">
      <c r="A64" s="276"/>
      <c r="B64" s="11"/>
      <c r="C64" s="11"/>
      <c r="D64" s="11"/>
      <c r="E64" s="146"/>
      <c r="F64" s="28"/>
    </row>
    <row r="65" spans="1:6">
      <c r="A65" s="458" t="s">
        <v>424</v>
      </c>
      <c r="B65" s="505" t="s">
        <v>696</v>
      </c>
      <c r="C65" s="460"/>
      <c r="D65" s="506"/>
      <c r="E65" s="482"/>
      <c r="F65" s="506"/>
    </row>
    <row r="66" spans="1:6">
      <c r="A66" s="447"/>
      <c r="B66" s="438"/>
      <c r="C66" s="409"/>
      <c r="D66" s="448"/>
      <c r="E66" s="483"/>
      <c r="F66" s="448"/>
    </row>
    <row r="67" spans="1:6">
      <c r="A67" s="412"/>
      <c r="B67" s="431" t="s">
        <v>366</v>
      </c>
      <c r="C67" s="432"/>
      <c r="D67" s="537"/>
      <c r="E67" s="538"/>
      <c r="F67" s="1757">
        <f>F62</f>
        <v>0</v>
      </c>
    </row>
    <row r="68" spans="1:6">
      <c r="A68" s="445"/>
      <c r="B68" s="430"/>
      <c r="C68" s="402"/>
      <c r="D68" s="403"/>
      <c r="E68" s="481"/>
      <c r="F68" s="529"/>
    </row>
    <row r="69" spans="1:6">
      <c r="A69" s="466" t="s">
        <v>424</v>
      </c>
      <c r="B69" s="539" t="s">
        <v>700</v>
      </c>
      <c r="C69" s="468"/>
      <c r="D69" s="469"/>
      <c r="E69" s="485"/>
      <c r="F69" s="1758">
        <f>F67</f>
        <v>0</v>
      </c>
    </row>
    <row r="70" spans="1:6">
      <c r="A70" s="540"/>
      <c r="B70" s="541"/>
      <c r="C70" s="472"/>
      <c r="D70" s="472"/>
      <c r="E70" s="473"/>
      <c r="F70" s="1759"/>
    </row>
    <row r="71" spans="1:6">
      <c r="A71" s="540"/>
      <c r="B71" s="543" t="s">
        <v>428</v>
      </c>
      <c r="C71" s="472"/>
      <c r="D71" s="472"/>
      <c r="E71" s="473"/>
      <c r="F71" s="1759">
        <f>0.25*F69</f>
        <v>0</v>
      </c>
    </row>
    <row r="72" spans="1:6">
      <c r="A72" s="540"/>
      <c r="B72" s="541"/>
      <c r="C72" s="472"/>
      <c r="D72" s="472"/>
      <c r="E72" s="473"/>
      <c r="F72" s="1759"/>
    </row>
    <row r="73" spans="1:6">
      <c r="A73" s="544"/>
      <c r="B73" s="545" t="s">
        <v>427</v>
      </c>
      <c r="C73" s="477"/>
      <c r="D73" s="477"/>
      <c r="E73" s="478"/>
      <c r="F73" s="1760">
        <f>1.25*F69</f>
        <v>0</v>
      </c>
    </row>
  </sheetData>
  <sheetProtection algorithmName="SHA-512" hashValue="T5PkSnJPj67+LpsSjnzV3Ki/3mPLZVttMUgEy5mIjkq8ENdoZqDjTg+hMqIW5s/ByKqhIPs2Z+z9poszd+F4Ng==" saltValue="gxk0c7tG3ZkB3tOl1Yw2BA==" spinCount="100000" sheet="1" objects="1" scenarios="1"/>
  <mergeCells count="8">
    <mergeCell ref="B18:C18"/>
    <mergeCell ref="D18:E18"/>
    <mergeCell ref="D35:E35"/>
    <mergeCell ref="F3:F4"/>
    <mergeCell ref="B7:C7"/>
    <mergeCell ref="C3:C4"/>
    <mergeCell ref="D3:D4"/>
    <mergeCell ref="E3:E4"/>
  </mergeCells>
  <phoneticPr fontId="5" type="noConversion"/>
  <pageMargins left="0.70866141732283472" right="0.70866141732283472" top="0.82677165354330717" bottom="0.70866141732283472" header="0.31496062992125984" footer="0.51181102362204722"/>
  <pageSetup paperSize="9" scale="90" orientation="portrait" r:id="rId1"/>
  <headerFooter>
    <oddHeader xml:space="preserve">&amp;L&amp;"Arial,Bold"Izgradnja groblja Zoričići - Mrtvačnica, Crikvenica&amp;R&amp;"Arial,Bold"TROŠKOVNIK </oddHeader>
    <oddFooter>&amp;L&amp;9
&amp;R&amp;9&amp;P</oddFooter>
  </headerFooter>
  <rowBreaks count="2" manualBreakCount="2">
    <brk id="45" max="16383" man="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J306"/>
  <sheetViews>
    <sheetView view="pageLayout" topLeftCell="A263" zoomScaleNormal="100" zoomScaleSheetLayoutView="115" workbookViewId="0">
      <selection activeCell="E251" sqref="E251"/>
    </sheetView>
  </sheetViews>
  <sheetFormatPr defaultRowHeight="12.75"/>
  <cols>
    <col min="1" max="1" width="7.5703125" style="304" customWidth="1"/>
    <col min="2" max="2" width="43.42578125" customWidth="1"/>
    <col min="3" max="3" width="8.5703125" customWidth="1"/>
    <col min="4" max="4" width="9.140625" style="304"/>
    <col min="5" max="6" width="9.140625" style="1"/>
    <col min="7" max="16384" width="9.140625" style="177"/>
  </cols>
  <sheetData>
    <row r="1" spans="1:10" s="16" customFormat="1" ht="23.25" customHeight="1" thickBot="1">
      <c r="A1" s="271" t="s">
        <v>843</v>
      </c>
      <c r="B1" s="36" t="s">
        <v>844</v>
      </c>
      <c r="C1" s="36" t="s">
        <v>866</v>
      </c>
      <c r="D1" s="36" t="s">
        <v>845</v>
      </c>
      <c r="E1" s="890" t="s">
        <v>430</v>
      </c>
      <c r="F1" s="890" t="s">
        <v>431</v>
      </c>
    </row>
    <row r="2" spans="1:10" s="16" customFormat="1">
      <c r="A2" s="281"/>
      <c r="B2" s="3"/>
      <c r="C2" s="6"/>
      <c r="D2" s="371"/>
      <c r="E2" s="370"/>
      <c r="F2" s="370"/>
    </row>
    <row r="3" spans="1:10" s="16" customFormat="1">
      <c r="A3" s="273"/>
      <c r="B3" s="18"/>
      <c r="C3" s="178"/>
      <c r="D3" s="366"/>
      <c r="E3" s="9"/>
      <c r="F3" s="9"/>
    </row>
    <row r="4" spans="1:10" s="16" customFormat="1" ht="16.5" customHeight="1">
      <c r="A4" s="302" t="s">
        <v>1232</v>
      </c>
      <c r="B4" s="1916" t="s">
        <v>37</v>
      </c>
      <c r="C4" s="1916"/>
      <c r="D4" s="1916"/>
      <c r="E4" s="1916"/>
      <c r="F4" s="1916"/>
    </row>
    <row r="5" spans="1:10" s="328" customFormat="1">
      <c r="A5" s="303"/>
      <c r="B5" s="184"/>
      <c r="C5" s="185"/>
      <c r="D5" s="386"/>
      <c r="E5" s="734"/>
      <c r="F5" s="783"/>
      <c r="I5" s="329"/>
      <c r="J5" s="330"/>
    </row>
    <row r="6" spans="1:10" s="331" customFormat="1">
      <c r="A6" s="546" t="s">
        <v>331</v>
      </c>
      <c r="B6" s="547" t="s">
        <v>787</v>
      </c>
      <c r="C6" s="548"/>
      <c r="D6" s="549"/>
      <c r="E6" s="735"/>
      <c r="F6" s="893"/>
      <c r="I6" s="332"/>
      <c r="J6" s="333"/>
    </row>
    <row r="7" spans="1:10" s="328" customFormat="1">
      <c r="A7" s="550"/>
      <c r="B7" s="551"/>
      <c r="C7" s="552"/>
      <c r="D7" s="553"/>
      <c r="E7" s="736"/>
      <c r="F7" s="894"/>
      <c r="I7" s="329"/>
      <c r="J7" s="330"/>
    </row>
    <row r="8" spans="1:10" s="334" customFormat="1">
      <c r="A8" s="554"/>
      <c r="B8" s="555" t="s">
        <v>788</v>
      </c>
      <c r="C8" s="555"/>
      <c r="D8" s="554"/>
      <c r="E8" s="895"/>
      <c r="F8" s="896"/>
    </row>
    <row r="9" spans="1:10">
      <c r="A9" s="470"/>
      <c r="B9" s="472"/>
      <c r="C9" s="472"/>
      <c r="D9" s="470"/>
      <c r="E9" s="135"/>
      <c r="F9" s="576"/>
    </row>
    <row r="10" spans="1:10" s="335" customFormat="1" ht="127.5" customHeight="1">
      <c r="A10" s="556" t="s">
        <v>789</v>
      </c>
      <c r="B10" s="557" t="s">
        <v>790</v>
      </c>
      <c r="C10" s="558"/>
      <c r="D10" s="559"/>
      <c r="E10" s="314"/>
      <c r="F10" s="897"/>
      <c r="G10" s="195"/>
      <c r="H10" s="200"/>
    </row>
    <row r="11" spans="1:10" s="335" customFormat="1" ht="28.5">
      <c r="A11" s="560"/>
      <c r="B11" s="561" t="s">
        <v>791</v>
      </c>
      <c r="C11" s="562"/>
      <c r="D11" s="563"/>
      <c r="E11" s="194"/>
      <c r="F11" s="898"/>
      <c r="G11" s="195"/>
      <c r="H11" s="200"/>
    </row>
    <row r="12" spans="1:10" s="335" customFormat="1" ht="14.25">
      <c r="A12" s="560"/>
      <c r="B12" s="561" t="s">
        <v>792</v>
      </c>
      <c r="C12" s="562"/>
      <c r="D12" s="563"/>
      <c r="E12" s="194"/>
      <c r="F12" s="898"/>
      <c r="G12" s="195"/>
      <c r="H12" s="200"/>
    </row>
    <row r="13" spans="1:10" s="335" customFormat="1" ht="25.5">
      <c r="A13" s="560"/>
      <c r="B13" s="561" t="s">
        <v>793</v>
      </c>
      <c r="C13" s="562"/>
      <c r="D13" s="563"/>
      <c r="E13" s="194"/>
      <c r="F13" s="898"/>
      <c r="G13" s="195"/>
      <c r="H13" s="200"/>
    </row>
    <row r="14" spans="1:10" s="335" customFormat="1" ht="14.25">
      <c r="A14" s="560"/>
      <c r="B14" s="561" t="s">
        <v>794</v>
      </c>
      <c r="C14" s="562"/>
      <c r="D14" s="563"/>
      <c r="E14" s="194"/>
      <c r="F14" s="898"/>
      <c r="G14" s="195"/>
      <c r="H14" s="200"/>
    </row>
    <row r="15" spans="1:10" s="335" customFormat="1" ht="25.5">
      <c r="A15" s="560"/>
      <c r="B15" s="561" t="s">
        <v>795</v>
      </c>
      <c r="C15" s="562"/>
      <c r="D15" s="563"/>
      <c r="E15" s="194"/>
      <c r="F15" s="898"/>
      <c r="G15" s="195"/>
      <c r="H15" s="200"/>
    </row>
    <row r="16" spans="1:10" s="335" customFormat="1" ht="28.5">
      <c r="A16" s="560"/>
      <c r="B16" s="561" t="s">
        <v>796</v>
      </c>
      <c r="C16" s="562"/>
      <c r="D16" s="563"/>
      <c r="E16" s="194"/>
      <c r="F16" s="898"/>
      <c r="G16" s="195"/>
      <c r="H16" s="200"/>
    </row>
    <row r="17" spans="1:8" s="335" customFormat="1" ht="25.5">
      <c r="A17" s="560"/>
      <c r="B17" s="561" t="s">
        <v>797</v>
      </c>
      <c r="C17" s="562"/>
      <c r="D17" s="563"/>
      <c r="E17" s="194"/>
      <c r="F17" s="898"/>
      <c r="G17" s="195"/>
      <c r="H17" s="200"/>
    </row>
    <row r="18" spans="1:8" s="335" customFormat="1" ht="25.5">
      <c r="A18" s="560"/>
      <c r="B18" s="561" t="s">
        <v>798</v>
      </c>
      <c r="C18" s="562"/>
      <c r="D18" s="563"/>
      <c r="E18" s="194"/>
      <c r="F18" s="898"/>
      <c r="G18" s="195"/>
      <c r="H18" s="200"/>
    </row>
    <row r="19" spans="1:8" s="335" customFormat="1" ht="15.75" customHeight="1">
      <c r="A19" s="560"/>
      <c r="B19" s="564" t="s">
        <v>38</v>
      </c>
      <c r="C19" s="562"/>
      <c r="D19" s="563"/>
      <c r="E19" s="194"/>
      <c r="F19" s="898"/>
      <c r="G19" s="195"/>
      <c r="H19" s="200"/>
    </row>
    <row r="20" spans="1:8" s="335" customFormat="1" ht="25.5">
      <c r="A20" s="560"/>
      <c r="B20" s="565" t="s">
        <v>1328</v>
      </c>
      <c r="C20" s="562"/>
      <c r="D20" s="563"/>
      <c r="E20" s="194"/>
      <c r="F20" s="898"/>
      <c r="G20" s="195"/>
      <c r="H20" s="200"/>
    </row>
    <row r="21" spans="1:8" s="335" customFormat="1" ht="14.25">
      <c r="A21" s="560"/>
      <c r="B21" s="561" t="s">
        <v>799</v>
      </c>
      <c r="C21" s="562"/>
      <c r="D21" s="563"/>
      <c r="E21" s="194"/>
      <c r="F21" s="898"/>
      <c r="G21" s="195"/>
      <c r="H21" s="200"/>
    </row>
    <row r="22" spans="1:8" s="335" customFormat="1" ht="14.25">
      <c r="A22" s="560"/>
      <c r="B22" s="561" t="s">
        <v>800</v>
      </c>
      <c r="C22" s="562"/>
      <c r="D22" s="563"/>
      <c r="E22" s="194"/>
      <c r="F22" s="898"/>
      <c r="G22" s="195"/>
      <c r="H22" s="200"/>
    </row>
    <row r="23" spans="1:8" s="335" customFormat="1" ht="25.5">
      <c r="A23" s="560"/>
      <c r="B23" s="561" t="s">
        <v>801</v>
      </c>
      <c r="C23" s="562"/>
      <c r="D23" s="563"/>
      <c r="E23" s="194"/>
      <c r="F23" s="898"/>
      <c r="G23" s="195"/>
      <c r="H23" s="200"/>
    </row>
    <row r="24" spans="1:8" s="335" customFormat="1" ht="14.25">
      <c r="A24" s="560"/>
      <c r="B24" s="561" t="s">
        <v>802</v>
      </c>
      <c r="C24" s="562"/>
      <c r="D24" s="563"/>
      <c r="E24" s="194"/>
      <c r="F24" s="898"/>
      <c r="G24" s="195"/>
      <c r="H24" s="200"/>
    </row>
    <row r="25" spans="1:8" s="335" customFormat="1" ht="14.25">
      <c r="A25" s="560"/>
      <c r="B25" s="561" t="s">
        <v>803</v>
      </c>
      <c r="C25" s="562"/>
      <c r="D25" s="563"/>
      <c r="E25" s="194"/>
      <c r="F25" s="898"/>
      <c r="G25" s="195"/>
      <c r="H25" s="200"/>
    </row>
    <row r="26" spans="1:8" s="335" customFormat="1" ht="14.25">
      <c r="A26" s="560"/>
      <c r="B26" s="561" t="s">
        <v>804</v>
      </c>
      <c r="C26" s="562"/>
      <c r="D26" s="563"/>
      <c r="E26" s="194"/>
      <c r="F26" s="898"/>
      <c r="G26" s="195"/>
      <c r="H26" s="200"/>
    </row>
    <row r="27" spans="1:8" s="335" customFormat="1" ht="14.25">
      <c r="A27" s="560"/>
      <c r="B27" s="561" t="s">
        <v>805</v>
      </c>
      <c r="C27" s="562"/>
      <c r="D27" s="563"/>
      <c r="E27" s="194"/>
      <c r="F27" s="898"/>
      <c r="G27" s="195"/>
      <c r="H27" s="200"/>
    </row>
    <row r="28" spans="1:8" s="335" customFormat="1" ht="14.25">
      <c r="A28" s="560"/>
      <c r="B28" s="561" t="s">
        <v>806</v>
      </c>
      <c r="C28" s="562"/>
      <c r="D28" s="563"/>
      <c r="E28" s="194"/>
      <c r="F28" s="898"/>
      <c r="G28" s="195"/>
      <c r="H28" s="200"/>
    </row>
    <row r="29" spans="1:8" s="335" customFormat="1" ht="14.25">
      <c r="A29" s="560"/>
      <c r="B29" s="561" t="s">
        <v>807</v>
      </c>
      <c r="C29" s="562"/>
      <c r="D29" s="563"/>
      <c r="E29" s="194"/>
      <c r="F29" s="898"/>
      <c r="G29" s="195"/>
      <c r="H29" s="200"/>
    </row>
    <row r="30" spans="1:8" s="335" customFormat="1" ht="14.25">
      <c r="A30" s="560"/>
      <c r="B30" s="561" t="s">
        <v>808</v>
      </c>
      <c r="C30" s="562"/>
      <c r="D30" s="563"/>
      <c r="E30" s="194"/>
      <c r="F30" s="898"/>
      <c r="G30" s="195"/>
      <c r="H30" s="200"/>
    </row>
    <row r="31" spans="1:8" s="335" customFormat="1" ht="16.5" customHeight="1">
      <c r="A31" s="560"/>
      <c r="B31" s="561" t="s">
        <v>809</v>
      </c>
      <c r="C31" s="562"/>
      <c r="D31" s="563"/>
      <c r="E31" s="194"/>
      <c r="F31" s="898"/>
      <c r="G31" s="195"/>
      <c r="H31" s="200"/>
    </row>
    <row r="32" spans="1:8" s="335" customFormat="1" ht="14.25">
      <c r="A32" s="560"/>
      <c r="B32" s="561" t="s">
        <v>810</v>
      </c>
      <c r="C32" s="562"/>
      <c r="D32" s="563"/>
      <c r="E32" s="194"/>
      <c r="F32" s="898"/>
      <c r="G32" s="195"/>
      <c r="H32" s="200"/>
    </row>
    <row r="33" spans="1:8" s="335" customFormat="1" ht="25.5">
      <c r="A33" s="560"/>
      <c r="B33" s="561" t="s">
        <v>811</v>
      </c>
      <c r="C33" s="562"/>
      <c r="D33" s="563"/>
      <c r="E33" s="194"/>
      <c r="F33" s="898"/>
      <c r="G33" s="195"/>
      <c r="H33" s="200"/>
    </row>
    <row r="34" spans="1:8" s="335" customFormat="1" ht="25.5">
      <c r="A34" s="560"/>
      <c r="B34" s="561" t="s">
        <v>812</v>
      </c>
      <c r="C34" s="562"/>
      <c r="D34" s="563"/>
      <c r="E34" s="194"/>
      <c r="F34" s="898"/>
      <c r="G34" s="195"/>
      <c r="H34" s="200"/>
    </row>
    <row r="35" spans="1:8" s="335" customFormat="1" ht="14.25">
      <c r="A35" s="560"/>
      <c r="B35" s="561" t="s">
        <v>813</v>
      </c>
      <c r="C35" s="562"/>
      <c r="D35" s="563"/>
      <c r="E35" s="194"/>
      <c r="F35" s="898"/>
      <c r="G35" s="195"/>
      <c r="H35" s="200"/>
    </row>
    <row r="36" spans="1:8" s="335" customFormat="1" ht="14.25">
      <c r="A36" s="560"/>
      <c r="B36" s="561" t="s">
        <v>814</v>
      </c>
      <c r="C36" s="562" t="s">
        <v>650</v>
      </c>
      <c r="D36" s="563">
        <v>1</v>
      </c>
      <c r="E36" s="1794"/>
      <c r="F36" s="923">
        <f>D36*E36</f>
        <v>0</v>
      </c>
      <c r="G36" s="195"/>
      <c r="H36" s="200"/>
    </row>
    <row r="37" spans="1:8" s="336" customFormat="1" ht="14.25">
      <c r="A37" s="566"/>
      <c r="B37" s="567"/>
      <c r="C37" s="568"/>
      <c r="D37" s="568"/>
      <c r="E37" s="260"/>
      <c r="F37" s="899"/>
      <c r="G37" s="203"/>
      <c r="H37" s="337"/>
    </row>
    <row r="38" spans="1:8" ht="91.5" customHeight="1">
      <c r="A38" s="569" t="s">
        <v>816</v>
      </c>
      <c r="B38" s="570" t="s">
        <v>817</v>
      </c>
      <c r="C38" s="472"/>
      <c r="D38" s="470"/>
      <c r="E38" s="135"/>
      <c r="F38" s="576"/>
    </row>
    <row r="39" spans="1:8" ht="28.5">
      <c r="A39" s="470"/>
      <c r="B39" s="571" t="s">
        <v>818</v>
      </c>
      <c r="C39" s="472"/>
      <c r="D39" s="470"/>
      <c r="E39" s="135"/>
      <c r="F39" s="576"/>
    </row>
    <row r="40" spans="1:8">
      <c r="A40" s="470"/>
      <c r="B40" s="571" t="s">
        <v>819</v>
      </c>
      <c r="C40" s="472"/>
      <c r="D40" s="470"/>
      <c r="E40" s="135"/>
      <c r="F40" s="576"/>
    </row>
    <row r="41" spans="1:8" ht="25.5">
      <c r="A41" s="470"/>
      <c r="B41" s="571" t="s">
        <v>820</v>
      </c>
      <c r="C41" s="472"/>
      <c r="D41" s="470"/>
      <c r="E41" s="135"/>
      <c r="F41" s="576"/>
    </row>
    <row r="42" spans="1:8">
      <c r="A42" s="470"/>
      <c r="B42" s="571" t="s">
        <v>821</v>
      </c>
      <c r="C42" s="472"/>
      <c r="D42" s="470"/>
      <c r="E42" s="135"/>
      <c r="F42" s="576"/>
    </row>
    <row r="43" spans="1:8" ht="25.5">
      <c r="A43" s="470"/>
      <c r="B43" s="571" t="s">
        <v>822</v>
      </c>
      <c r="C43" s="472"/>
      <c r="D43" s="572"/>
      <c r="E43" s="135"/>
      <c r="F43" s="576"/>
    </row>
    <row r="44" spans="1:8" ht="28.5">
      <c r="A44" s="470"/>
      <c r="B44" s="571" t="s">
        <v>1066</v>
      </c>
      <c r="C44" s="472"/>
      <c r="D44" s="572"/>
      <c r="E44" s="135"/>
      <c r="F44" s="576"/>
    </row>
    <row r="45" spans="1:8" ht="25.5">
      <c r="A45" s="470"/>
      <c r="B45" s="571" t="s">
        <v>1067</v>
      </c>
      <c r="C45" s="472"/>
      <c r="D45" s="572"/>
      <c r="E45" s="135"/>
      <c r="F45" s="576"/>
    </row>
    <row r="46" spans="1:8" ht="25.5">
      <c r="A46" s="470"/>
      <c r="B46" s="571" t="s">
        <v>1068</v>
      </c>
      <c r="C46" s="472"/>
      <c r="D46" s="572"/>
      <c r="E46" s="135"/>
      <c r="F46" s="576"/>
    </row>
    <row r="47" spans="1:8" ht="25.5">
      <c r="A47" s="470"/>
      <c r="B47" s="571" t="s">
        <v>1069</v>
      </c>
      <c r="C47" s="472"/>
      <c r="D47" s="573"/>
      <c r="E47" s="135"/>
      <c r="F47" s="576"/>
    </row>
    <row r="48" spans="1:8" ht="25.5">
      <c r="A48" s="470"/>
      <c r="B48" s="571" t="s">
        <v>1070</v>
      </c>
      <c r="C48" s="472"/>
      <c r="D48" s="574"/>
      <c r="E48" s="135"/>
      <c r="F48" s="576"/>
    </row>
    <row r="49" spans="1:6" ht="14.25">
      <c r="A49" s="470"/>
      <c r="B49" s="571" t="s">
        <v>799</v>
      </c>
      <c r="C49" s="472"/>
      <c r="D49" s="573"/>
      <c r="E49" s="135"/>
      <c r="F49" s="576"/>
    </row>
    <row r="50" spans="1:6" ht="14.25">
      <c r="A50" s="470"/>
      <c r="B50" s="571" t="s">
        <v>1071</v>
      </c>
      <c r="C50" s="472"/>
      <c r="D50" s="575"/>
      <c r="E50" s="135"/>
      <c r="F50" s="576"/>
    </row>
    <row r="51" spans="1:6" ht="25.5">
      <c r="A51" s="470"/>
      <c r="B51" s="571" t="s">
        <v>801</v>
      </c>
      <c r="C51" s="472"/>
      <c r="D51" s="572"/>
      <c r="E51" s="135"/>
      <c r="F51" s="576"/>
    </row>
    <row r="52" spans="1:6" ht="14.25">
      <c r="A52" s="470"/>
      <c r="B52" s="571" t="s">
        <v>1072</v>
      </c>
      <c r="C52" s="472"/>
      <c r="D52" s="572"/>
      <c r="E52" s="135"/>
      <c r="F52" s="576"/>
    </row>
    <row r="53" spans="1:6" ht="14.25">
      <c r="A53" s="470"/>
      <c r="B53" s="571" t="s">
        <v>1073</v>
      </c>
      <c r="C53" s="472"/>
      <c r="D53" s="572"/>
      <c r="E53" s="135"/>
      <c r="F53" s="576"/>
    </row>
    <row r="54" spans="1:6" ht="14.25">
      <c r="A54" s="470"/>
      <c r="B54" s="571" t="s">
        <v>804</v>
      </c>
      <c r="C54" s="472"/>
      <c r="D54" s="572"/>
      <c r="E54" s="135"/>
      <c r="F54" s="576"/>
    </row>
    <row r="55" spans="1:6" ht="14.25">
      <c r="A55" s="470"/>
      <c r="B55" s="571" t="s">
        <v>1074</v>
      </c>
      <c r="C55" s="472"/>
      <c r="D55" s="572"/>
      <c r="E55" s="135"/>
      <c r="F55" s="576"/>
    </row>
    <row r="56" spans="1:6" ht="14.25">
      <c r="A56" s="470"/>
      <c r="B56" s="571" t="s">
        <v>1075</v>
      </c>
      <c r="C56" s="472"/>
      <c r="D56" s="572"/>
      <c r="E56" s="135"/>
      <c r="F56" s="576"/>
    </row>
    <row r="57" spans="1:6" ht="14.25">
      <c r="A57" s="470"/>
      <c r="B57" s="571" t="s">
        <v>1076</v>
      </c>
      <c r="C57" s="472"/>
      <c r="D57" s="572"/>
      <c r="E57" s="135"/>
      <c r="F57" s="576"/>
    </row>
    <row r="58" spans="1:6" ht="14.25">
      <c r="A58" s="470"/>
      <c r="B58" s="571" t="s">
        <v>1077</v>
      </c>
      <c r="C58" s="472"/>
      <c r="D58" s="572"/>
      <c r="E58" s="135"/>
      <c r="F58" s="576"/>
    </row>
    <row r="59" spans="1:6" ht="14.25">
      <c r="A59" s="470"/>
      <c r="B59" s="571" t="s">
        <v>1078</v>
      </c>
      <c r="C59" s="472"/>
      <c r="D59" s="572"/>
      <c r="E59" s="135"/>
      <c r="F59" s="576"/>
    </row>
    <row r="60" spans="1:6" ht="14.25">
      <c r="A60" s="470"/>
      <c r="B60" s="571" t="s">
        <v>1079</v>
      </c>
      <c r="C60" s="472"/>
      <c r="D60" s="572"/>
      <c r="E60" s="135"/>
      <c r="F60" s="576"/>
    </row>
    <row r="61" spans="1:6" ht="25.5">
      <c r="A61" s="470"/>
      <c r="B61" s="571" t="s">
        <v>811</v>
      </c>
      <c r="C61" s="472"/>
      <c r="D61" s="470"/>
      <c r="E61" s="135"/>
      <c r="F61" s="576"/>
    </row>
    <row r="62" spans="1:6" ht="25.5">
      <c r="A62" s="470"/>
      <c r="B62" s="571" t="s">
        <v>812</v>
      </c>
      <c r="C62" s="472"/>
      <c r="D62" s="470"/>
      <c r="E62" s="135"/>
      <c r="F62" s="576"/>
    </row>
    <row r="63" spans="1:6">
      <c r="A63" s="470"/>
      <c r="B63" s="571" t="s">
        <v>1080</v>
      </c>
      <c r="C63" s="472"/>
      <c r="D63" s="470"/>
      <c r="E63" s="135"/>
      <c r="F63" s="576"/>
    </row>
    <row r="64" spans="1:6">
      <c r="A64" s="470"/>
      <c r="B64" s="571" t="s">
        <v>1081</v>
      </c>
      <c r="C64" s="576" t="s">
        <v>650</v>
      </c>
      <c r="D64" s="470">
        <v>2</v>
      </c>
      <c r="E64" s="1795"/>
      <c r="F64" s="1751">
        <f>D64*E64</f>
        <v>0</v>
      </c>
    </row>
    <row r="65" spans="1:8" s="336" customFormat="1" ht="14.25">
      <c r="A65" s="569"/>
      <c r="B65" s="577"/>
      <c r="C65" s="578"/>
      <c r="D65" s="578"/>
      <c r="E65" s="194"/>
      <c r="F65" s="898"/>
      <c r="G65" s="203"/>
      <c r="H65" s="337"/>
    </row>
    <row r="66" spans="1:8" s="315" customFormat="1" ht="89.25">
      <c r="A66" s="556" t="s">
        <v>1082</v>
      </c>
      <c r="B66" s="579" t="s">
        <v>1083</v>
      </c>
      <c r="C66" s="580"/>
      <c r="D66" s="581"/>
      <c r="E66" s="900"/>
      <c r="F66" s="593"/>
    </row>
    <row r="67" spans="1:8" s="315" customFormat="1" ht="28.5">
      <c r="A67" s="582"/>
      <c r="B67" s="561" t="s">
        <v>1084</v>
      </c>
      <c r="C67" s="583"/>
      <c r="D67" s="584"/>
      <c r="E67" s="901"/>
      <c r="F67" s="902"/>
    </row>
    <row r="68" spans="1:8" s="315" customFormat="1" ht="25.5">
      <c r="A68" s="582"/>
      <c r="B68" s="561" t="s">
        <v>1085</v>
      </c>
      <c r="C68" s="583"/>
      <c r="D68" s="582"/>
      <c r="E68" s="901"/>
      <c r="F68" s="902"/>
    </row>
    <row r="69" spans="1:8" s="315" customFormat="1">
      <c r="A69" s="582"/>
      <c r="B69" s="561" t="s">
        <v>1086</v>
      </c>
      <c r="C69" s="583"/>
      <c r="D69" s="582"/>
      <c r="E69" s="901"/>
      <c r="F69" s="902"/>
    </row>
    <row r="70" spans="1:8" s="315" customFormat="1" ht="25.5">
      <c r="A70" s="582"/>
      <c r="B70" s="561" t="s">
        <v>1087</v>
      </c>
      <c r="C70" s="583"/>
      <c r="D70" s="582"/>
      <c r="E70" s="901"/>
      <c r="F70" s="902"/>
    </row>
    <row r="71" spans="1:8" s="315" customFormat="1" ht="28.5">
      <c r="A71" s="582"/>
      <c r="B71" s="561" t="s">
        <v>1088</v>
      </c>
      <c r="C71" s="583"/>
      <c r="D71" s="582"/>
      <c r="E71" s="901"/>
      <c r="F71" s="902"/>
    </row>
    <row r="72" spans="1:8" s="315" customFormat="1" ht="25.5">
      <c r="A72" s="582"/>
      <c r="B72" s="561" t="s">
        <v>1089</v>
      </c>
      <c r="C72" s="583"/>
      <c r="D72" s="582"/>
      <c r="E72" s="901"/>
      <c r="F72" s="902"/>
    </row>
    <row r="73" spans="1:8" s="315" customFormat="1" ht="25.5">
      <c r="A73" s="582"/>
      <c r="B73" s="561" t="s">
        <v>1090</v>
      </c>
      <c r="C73" s="583"/>
      <c r="D73" s="582"/>
      <c r="E73" s="901"/>
      <c r="F73" s="902"/>
    </row>
    <row r="74" spans="1:8" s="315" customFormat="1">
      <c r="A74" s="582"/>
      <c r="B74" s="564" t="s">
        <v>39</v>
      </c>
      <c r="C74" s="583"/>
      <c r="D74" s="582"/>
      <c r="E74" s="901"/>
      <c r="F74" s="902"/>
    </row>
    <row r="75" spans="1:8" s="315" customFormat="1" ht="25.5">
      <c r="A75" s="582"/>
      <c r="B75" s="561" t="s">
        <v>1091</v>
      </c>
      <c r="C75" s="583"/>
      <c r="D75" s="582"/>
      <c r="E75" s="901"/>
      <c r="F75" s="902"/>
    </row>
    <row r="76" spans="1:8" s="315" customFormat="1">
      <c r="A76" s="582"/>
      <c r="B76" s="561" t="s">
        <v>1092</v>
      </c>
      <c r="C76" s="583"/>
      <c r="D76" s="582"/>
      <c r="E76" s="901"/>
      <c r="F76" s="902"/>
    </row>
    <row r="77" spans="1:8" s="315" customFormat="1">
      <c r="A77" s="582"/>
      <c r="B77" s="561" t="s">
        <v>1093</v>
      </c>
      <c r="C77" s="583"/>
      <c r="D77" s="582"/>
      <c r="E77" s="901"/>
      <c r="F77" s="902"/>
    </row>
    <row r="78" spans="1:8" s="315" customFormat="1" ht="25.5">
      <c r="A78" s="582"/>
      <c r="B78" s="561" t="s">
        <v>1094</v>
      </c>
      <c r="C78" s="583"/>
      <c r="D78" s="582"/>
      <c r="E78" s="901"/>
      <c r="F78" s="902"/>
    </row>
    <row r="79" spans="1:8" s="315" customFormat="1">
      <c r="A79" s="582"/>
      <c r="B79" s="561" t="s">
        <v>1095</v>
      </c>
      <c r="C79" s="583"/>
      <c r="D79" s="585"/>
      <c r="E79" s="901"/>
      <c r="F79" s="902"/>
    </row>
    <row r="80" spans="1:8" s="315" customFormat="1">
      <c r="A80" s="582"/>
      <c r="B80" s="561" t="s">
        <v>1096</v>
      </c>
      <c r="C80" s="583"/>
      <c r="D80" s="585"/>
      <c r="E80" s="901"/>
      <c r="F80" s="902"/>
    </row>
    <row r="81" spans="1:8" s="315" customFormat="1">
      <c r="A81" s="582"/>
      <c r="B81" s="561" t="s">
        <v>1097</v>
      </c>
      <c r="C81" s="583"/>
      <c r="D81" s="585"/>
      <c r="E81" s="901"/>
      <c r="F81" s="902"/>
    </row>
    <row r="82" spans="1:8" s="315" customFormat="1">
      <c r="A82" s="582"/>
      <c r="B82" s="561" t="s">
        <v>1098</v>
      </c>
      <c r="C82" s="583"/>
      <c r="D82" s="585"/>
      <c r="E82" s="901"/>
      <c r="F82" s="902"/>
    </row>
    <row r="83" spans="1:8" s="315" customFormat="1">
      <c r="A83" s="582"/>
      <c r="B83" s="561" t="s">
        <v>1099</v>
      </c>
      <c r="C83" s="583"/>
      <c r="D83" s="585"/>
      <c r="E83" s="901"/>
      <c r="F83" s="902"/>
    </row>
    <row r="84" spans="1:8" s="315" customFormat="1">
      <c r="A84" s="582"/>
      <c r="B84" s="561" t="s">
        <v>1100</v>
      </c>
      <c r="C84" s="583"/>
      <c r="D84" s="585"/>
      <c r="E84" s="901"/>
      <c r="F84" s="902"/>
    </row>
    <row r="85" spans="1:8" s="315" customFormat="1">
      <c r="A85" s="582"/>
      <c r="B85" s="561" t="s">
        <v>1101</v>
      </c>
      <c r="C85" s="583"/>
      <c r="D85" s="585"/>
      <c r="E85" s="901"/>
      <c r="F85" s="902"/>
    </row>
    <row r="86" spans="1:8" s="315" customFormat="1" ht="25.5">
      <c r="A86" s="582"/>
      <c r="B86" s="561" t="s">
        <v>1102</v>
      </c>
      <c r="C86" s="583"/>
      <c r="D86" s="585"/>
      <c r="E86" s="901"/>
      <c r="F86" s="902"/>
    </row>
    <row r="87" spans="1:8" s="315" customFormat="1">
      <c r="A87" s="582"/>
      <c r="B87" s="561" t="s">
        <v>1103</v>
      </c>
      <c r="C87" s="583"/>
      <c r="D87" s="585"/>
      <c r="E87" s="901"/>
      <c r="F87" s="902"/>
    </row>
    <row r="88" spans="1:8" s="315" customFormat="1" ht="25.5">
      <c r="A88" s="582"/>
      <c r="B88" s="561" t="s">
        <v>1104</v>
      </c>
      <c r="C88" s="583"/>
      <c r="D88" s="585"/>
      <c r="E88" s="901"/>
      <c r="F88" s="902"/>
    </row>
    <row r="89" spans="1:8" s="315" customFormat="1" ht="25.5">
      <c r="A89" s="582"/>
      <c r="B89" s="561" t="s">
        <v>1105</v>
      </c>
      <c r="C89" s="583"/>
      <c r="D89" s="585"/>
      <c r="E89" s="901"/>
      <c r="F89" s="902"/>
    </row>
    <row r="90" spans="1:8" s="315" customFormat="1" ht="25.5">
      <c r="A90" s="582"/>
      <c r="B90" s="586" t="s">
        <v>1106</v>
      </c>
      <c r="C90" s="583"/>
      <c r="D90" s="585"/>
      <c r="E90" s="901"/>
      <c r="F90" s="902"/>
    </row>
    <row r="91" spans="1:8" s="315" customFormat="1">
      <c r="A91" s="582"/>
      <c r="B91" s="561" t="s">
        <v>1107</v>
      </c>
      <c r="C91" s="583"/>
      <c r="D91" s="585"/>
      <c r="E91" s="901"/>
      <c r="F91" s="902"/>
    </row>
    <row r="92" spans="1:8" s="315" customFormat="1">
      <c r="A92" s="582"/>
      <c r="B92" s="561" t="s">
        <v>1108</v>
      </c>
      <c r="C92" s="583" t="s">
        <v>650</v>
      </c>
      <c r="D92" s="584" t="s">
        <v>86</v>
      </c>
      <c r="E92" s="1796"/>
      <c r="F92" s="508">
        <f>D92*E92</f>
        <v>0</v>
      </c>
    </row>
    <row r="93" spans="1:8" s="336" customFormat="1" ht="14.25">
      <c r="A93" s="566"/>
      <c r="B93" s="567"/>
      <c r="C93" s="568"/>
      <c r="D93" s="568"/>
      <c r="E93" s="260"/>
      <c r="F93" s="899"/>
      <c r="G93" s="203"/>
      <c r="H93" s="337"/>
    </row>
    <row r="94" spans="1:8" s="335" customFormat="1" ht="102.75" customHeight="1">
      <c r="A94" s="569" t="s">
        <v>1109</v>
      </c>
      <c r="B94" s="587" t="s">
        <v>1110</v>
      </c>
      <c r="C94" s="578"/>
      <c r="D94" s="588"/>
      <c r="E94" s="194"/>
      <c r="F94" s="903"/>
      <c r="G94" s="195"/>
      <c r="H94" s="200"/>
    </row>
    <row r="95" spans="1:8" s="335" customFormat="1" ht="15.75">
      <c r="A95" s="470"/>
      <c r="B95" s="589" t="s">
        <v>1111</v>
      </c>
      <c r="C95" s="578"/>
      <c r="D95" s="588"/>
      <c r="E95" s="194"/>
      <c r="F95" s="903"/>
      <c r="G95" s="195"/>
      <c r="H95" s="200"/>
    </row>
    <row r="96" spans="1:8" s="335" customFormat="1" ht="15.75">
      <c r="A96" s="470"/>
      <c r="B96" s="589" t="s">
        <v>1112</v>
      </c>
      <c r="C96" s="578"/>
      <c r="D96" s="588"/>
      <c r="E96" s="194"/>
      <c r="F96" s="903"/>
      <c r="G96" s="195"/>
      <c r="H96" s="200"/>
    </row>
    <row r="97" spans="1:8" s="335" customFormat="1">
      <c r="A97" s="470"/>
      <c r="B97" s="590" t="s">
        <v>1113</v>
      </c>
      <c r="C97" s="578"/>
      <c r="D97" s="588"/>
      <c r="E97" s="194"/>
      <c r="F97" s="903"/>
      <c r="G97" s="195"/>
      <c r="H97" s="200"/>
    </row>
    <row r="98" spans="1:8" s="335" customFormat="1">
      <c r="A98" s="470"/>
      <c r="B98" s="590" t="s">
        <v>1114</v>
      </c>
      <c r="C98" s="578"/>
      <c r="D98" s="588"/>
      <c r="E98" s="194"/>
      <c r="F98" s="903"/>
      <c r="G98" s="195"/>
      <c r="H98" s="200"/>
    </row>
    <row r="99" spans="1:8" s="335" customFormat="1">
      <c r="A99" s="470"/>
      <c r="B99" s="591" t="s">
        <v>1115</v>
      </c>
      <c r="C99" s="578"/>
      <c r="D99" s="588"/>
      <c r="E99" s="194"/>
      <c r="F99" s="903"/>
      <c r="G99" s="195"/>
      <c r="H99" s="200"/>
    </row>
    <row r="100" spans="1:8" s="335" customFormat="1">
      <c r="A100" s="470"/>
      <c r="B100" s="591" t="s">
        <v>1116</v>
      </c>
      <c r="C100" s="578"/>
      <c r="D100" s="588"/>
      <c r="E100" s="194"/>
      <c r="F100" s="903"/>
      <c r="G100" s="195"/>
      <c r="H100" s="200"/>
    </row>
    <row r="101" spans="1:8" s="335" customFormat="1" ht="25.5">
      <c r="A101" s="470"/>
      <c r="B101" s="591" t="s">
        <v>1117</v>
      </c>
      <c r="C101" s="578"/>
      <c r="D101" s="588"/>
      <c r="E101" s="194"/>
      <c r="F101" s="903"/>
      <c r="G101" s="195"/>
      <c r="H101" s="200"/>
    </row>
    <row r="102" spans="1:8" s="335" customFormat="1">
      <c r="A102" s="470"/>
      <c r="B102" s="591" t="s">
        <v>1118</v>
      </c>
      <c r="C102" s="578"/>
      <c r="D102" s="588"/>
      <c r="E102" s="194"/>
      <c r="F102" s="903"/>
      <c r="G102" s="195"/>
      <c r="H102" s="200"/>
    </row>
    <row r="103" spans="1:8" s="335" customFormat="1">
      <c r="A103" s="470"/>
      <c r="B103" s="591" t="s">
        <v>1119</v>
      </c>
      <c r="C103" s="578"/>
      <c r="D103" s="588"/>
      <c r="E103" s="194"/>
      <c r="F103" s="903"/>
      <c r="G103" s="195"/>
      <c r="H103" s="200"/>
    </row>
    <row r="104" spans="1:8" s="335" customFormat="1">
      <c r="A104" s="470"/>
      <c r="B104" s="576" t="s">
        <v>1120</v>
      </c>
      <c r="C104" s="578"/>
      <c r="D104" s="588"/>
      <c r="E104" s="194"/>
      <c r="F104" s="903"/>
      <c r="G104" s="195"/>
      <c r="H104" s="200"/>
    </row>
    <row r="105" spans="1:8" s="335" customFormat="1">
      <c r="A105" s="470"/>
      <c r="B105" s="576" t="s">
        <v>1121</v>
      </c>
      <c r="C105" s="578"/>
      <c r="D105" s="588"/>
      <c r="E105" s="194"/>
      <c r="F105" s="903"/>
      <c r="G105" s="195"/>
      <c r="H105" s="200"/>
    </row>
    <row r="106" spans="1:8" s="335" customFormat="1">
      <c r="A106" s="470"/>
      <c r="B106" s="592" t="s">
        <v>1122</v>
      </c>
      <c r="C106" s="578" t="s">
        <v>650</v>
      </c>
      <c r="D106" s="588">
        <v>1</v>
      </c>
      <c r="E106" s="1794"/>
      <c r="F106" s="1761">
        <f>D106*E106</f>
        <v>0</v>
      </c>
      <c r="G106" s="195"/>
      <c r="H106" s="200"/>
    </row>
    <row r="107" spans="1:8" s="336" customFormat="1" ht="14.25">
      <c r="A107" s="569"/>
      <c r="B107" s="577"/>
      <c r="C107" s="578"/>
      <c r="D107" s="578"/>
      <c r="E107" s="194"/>
      <c r="F107" s="898"/>
      <c r="G107" s="203"/>
      <c r="H107" s="337"/>
    </row>
    <row r="108" spans="1:8" s="316" customFormat="1" ht="78.75" customHeight="1">
      <c r="A108" s="556" t="s">
        <v>1123</v>
      </c>
      <c r="B108" s="593" t="s">
        <v>1124</v>
      </c>
      <c r="C108" s="594"/>
      <c r="D108" s="595"/>
      <c r="E108" s="904"/>
      <c r="F108" s="905"/>
    </row>
    <row r="109" spans="1:8" s="316" customFormat="1" ht="15.75">
      <c r="A109" s="560"/>
      <c r="B109" s="596" t="s">
        <v>1125</v>
      </c>
      <c r="C109" s="597"/>
      <c r="D109" s="598"/>
      <c r="E109" s="906"/>
      <c r="F109" s="907"/>
    </row>
    <row r="110" spans="1:8" s="316" customFormat="1" ht="15.75">
      <c r="A110" s="560"/>
      <c r="B110" s="596" t="s">
        <v>1126</v>
      </c>
      <c r="C110" s="597"/>
      <c r="D110" s="598"/>
      <c r="E110" s="906"/>
      <c r="F110" s="907"/>
    </row>
    <row r="111" spans="1:8" s="316" customFormat="1" ht="14.25">
      <c r="A111" s="560"/>
      <c r="B111" s="599" t="s">
        <v>1113</v>
      </c>
      <c r="C111" s="597"/>
      <c r="D111" s="598"/>
      <c r="E111" s="906"/>
      <c r="F111" s="907"/>
    </row>
    <row r="112" spans="1:8" s="316" customFormat="1" ht="14.25">
      <c r="A112" s="560"/>
      <c r="B112" s="599" t="s">
        <v>1114</v>
      </c>
      <c r="C112" s="597"/>
      <c r="D112" s="598"/>
      <c r="E112" s="906"/>
      <c r="F112" s="907"/>
    </row>
    <row r="113" spans="1:8" s="316" customFormat="1" ht="14.25">
      <c r="A113" s="560"/>
      <c r="B113" s="600" t="s">
        <v>1127</v>
      </c>
      <c r="C113" s="597"/>
      <c r="D113" s="598"/>
      <c r="E113" s="906"/>
      <c r="F113" s="907"/>
    </row>
    <row r="114" spans="1:8" s="316" customFormat="1" ht="14.25">
      <c r="A114" s="560"/>
      <c r="B114" s="600" t="s">
        <v>1116</v>
      </c>
      <c r="C114" s="597"/>
      <c r="D114" s="598"/>
      <c r="E114" s="906"/>
      <c r="F114" s="907"/>
    </row>
    <row r="115" spans="1:8" s="316" customFormat="1" ht="25.5">
      <c r="A115" s="560"/>
      <c r="B115" s="600" t="s">
        <v>1128</v>
      </c>
      <c r="C115" s="597"/>
      <c r="D115" s="598"/>
      <c r="E115" s="906"/>
      <c r="F115" s="907"/>
    </row>
    <row r="116" spans="1:8" s="316" customFormat="1" ht="14.25">
      <c r="A116" s="560"/>
      <c r="B116" s="600" t="s">
        <v>1129</v>
      </c>
      <c r="C116" s="597"/>
      <c r="D116" s="598"/>
      <c r="E116" s="906"/>
      <c r="F116" s="907"/>
    </row>
    <row r="117" spans="1:8" s="316" customFormat="1" ht="14.25">
      <c r="A117" s="560"/>
      <c r="B117" s="600" t="s">
        <v>1130</v>
      </c>
      <c r="C117" s="597"/>
      <c r="D117" s="598"/>
      <c r="E117" s="906"/>
      <c r="F117" s="907"/>
    </row>
    <row r="118" spans="1:8" s="316" customFormat="1" ht="14.25">
      <c r="A118" s="560"/>
      <c r="B118" s="490" t="s">
        <v>1120</v>
      </c>
      <c r="C118" s="597"/>
      <c r="D118" s="598"/>
      <c r="E118" s="906"/>
      <c r="F118" s="907"/>
    </row>
    <row r="119" spans="1:8" s="316" customFormat="1" ht="14.25">
      <c r="A119" s="560"/>
      <c r="B119" s="490" t="s">
        <v>1121</v>
      </c>
      <c r="C119" s="597"/>
      <c r="D119" s="598"/>
      <c r="E119" s="906"/>
      <c r="F119" s="907"/>
    </row>
    <row r="120" spans="1:8" s="316" customFormat="1" ht="14.25">
      <c r="A120" s="560"/>
      <c r="B120" s="601" t="s">
        <v>1122</v>
      </c>
      <c r="C120" s="583" t="s">
        <v>650</v>
      </c>
      <c r="D120" s="1785">
        <v>2</v>
      </c>
      <c r="E120" s="1797"/>
      <c r="F120" s="1059">
        <f>D120*E120</f>
        <v>0</v>
      </c>
    </row>
    <row r="121" spans="1:8" s="336" customFormat="1" ht="14.25">
      <c r="A121" s="602"/>
      <c r="B121" s="567"/>
      <c r="C121" s="568"/>
      <c r="D121" s="568"/>
      <c r="E121" s="260"/>
      <c r="F121" s="899"/>
      <c r="G121" s="203"/>
      <c r="H121" s="337"/>
    </row>
    <row r="122" spans="1:8" s="317" customFormat="1" ht="83.25" customHeight="1">
      <c r="A122" s="603"/>
      <c r="B122" s="604" t="s">
        <v>1131</v>
      </c>
      <c r="C122" s="605"/>
      <c r="D122" s="606"/>
      <c r="E122" s="908"/>
      <c r="F122" s="909"/>
    </row>
    <row r="123" spans="1:8" s="317" customFormat="1" ht="15.75">
      <c r="A123" s="603"/>
      <c r="B123" s="607" t="s">
        <v>1132</v>
      </c>
      <c r="C123" s="605"/>
      <c r="D123" s="608"/>
      <c r="E123" s="908"/>
      <c r="F123" s="909"/>
    </row>
    <row r="124" spans="1:8" s="317" customFormat="1" ht="15.75">
      <c r="A124" s="603"/>
      <c r="B124" s="607" t="s">
        <v>1133</v>
      </c>
      <c r="C124" s="605"/>
      <c r="D124" s="608"/>
      <c r="E124" s="908"/>
      <c r="F124" s="909"/>
    </row>
    <row r="125" spans="1:8" s="317" customFormat="1">
      <c r="A125" s="603"/>
      <c r="B125" s="609" t="s">
        <v>1113</v>
      </c>
      <c r="C125" s="605"/>
      <c r="D125" s="608"/>
      <c r="E125" s="908"/>
      <c r="F125" s="909"/>
    </row>
    <row r="126" spans="1:8" s="317" customFormat="1" ht="24.75" customHeight="1">
      <c r="A126" s="603"/>
      <c r="B126" s="610" t="s">
        <v>1134</v>
      </c>
      <c r="C126" s="605"/>
      <c r="D126" s="608"/>
      <c r="E126" s="908"/>
      <c r="F126" s="909"/>
    </row>
    <row r="127" spans="1:8" s="317" customFormat="1" ht="25.5">
      <c r="A127" s="603"/>
      <c r="B127" s="610" t="s">
        <v>1135</v>
      </c>
      <c r="C127" s="605"/>
      <c r="D127" s="608"/>
      <c r="E127" s="908"/>
      <c r="F127" s="909"/>
    </row>
    <row r="128" spans="1:8" s="317" customFormat="1" ht="25.5">
      <c r="A128" s="603"/>
      <c r="B128" s="610" t="s">
        <v>1136</v>
      </c>
      <c r="C128" s="605"/>
      <c r="D128" s="608"/>
      <c r="E128" s="908"/>
      <c r="F128" s="909"/>
    </row>
    <row r="129" spans="1:8" s="317" customFormat="1" ht="29.25" customHeight="1">
      <c r="A129" s="603"/>
      <c r="B129" s="610" t="s">
        <v>1137</v>
      </c>
      <c r="C129" s="605"/>
      <c r="D129" s="608"/>
      <c r="E129" s="908"/>
      <c r="F129" s="909"/>
    </row>
    <row r="130" spans="1:8" s="317" customFormat="1" ht="26.25" customHeight="1">
      <c r="A130" s="603"/>
      <c r="B130" s="610" t="s">
        <v>1138</v>
      </c>
      <c r="C130" s="605"/>
      <c r="D130" s="608"/>
      <c r="E130" s="908"/>
      <c r="F130" s="909"/>
    </row>
    <row r="131" spans="1:8" s="317" customFormat="1">
      <c r="A131" s="603"/>
      <c r="B131" s="611" t="s">
        <v>1139</v>
      </c>
      <c r="C131" s="605"/>
      <c r="D131" s="608"/>
      <c r="E131" s="908"/>
      <c r="F131" s="909"/>
    </row>
    <row r="132" spans="1:8" s="317" customFormat="1">
      <c r="A132" s="603"/>
      <c r="B132" s="611" t="s">
        <v>1140</v>
      </c>
      <c r="C132" s="605"/>
      <c r="D132" s="606"/>
      <c r="E132" s="908"/>
      <c r="F132" s="909"/>
    </row>
    <row r="133" spans="1:8" s="317" customFormat="1">
      <c r="A133" s="603"/>
      <c r="B133" s="462" t="s">
        <v>1141</v>
      </c>
      <c r="C133" s="605"/>
      <c r="D133" s="608"/>
      <c r="E133" s="908"/>
      <c r="F133" s="909"/>
    </row>
    <row r="134" spans="1:8" s="317" customFormat="1">
      <c r="A134" s="603"/>
      <c r="B134" s="462" t="s">
        <v>1142</v>
      </c>
      <c r="C134" s="605"/>
      <c r="D134" s="608"/>
      <c r="E134" s="908"/>
      <c r="F134" s="909"/>
    </row>
    <row r="135" spans="1:8" s="317" customFormat="1" ht="25.5">
      <c r="A135" s="603"/>
      <c r="B135" s="462" t="s">
        <v>1143</v>
      </c>
      <c r="C135" s="605" t="s">
        <v>650</v>
      </c>
      <c r="D135" s="1764">
        <v>2</v>
      </c>
      <c r="E135" s="1796"/>
      <c r="F135" s="508">
        <f>D135*E135</f>
        <v>0</v>
      </c>
    </row>
    <row r="136" spans="1:8" s="264" customFormat="1" ht="15">
      <c r="A136" s="612"/>
      <c r="B136" s="613"/>
      <c r="C136" s="614"/>
      <c r="D136" s="1765"/>
      <c r="E136" s="1762"/>
      <c r="F136" s="1763"/>
      <c r="G136" s="263"/>
      <c r="H136" s="263"/>
    </row>
    <row r="137" spans="1:8" s="335" customFormat="1" ht="25.5">
      <c r="A137" s="615" t="s">
        <v>1144</v>
      </c>
      <c r="B137" s="616" t="s">
        <v>1145</v>
      </c>
      <c r="C137" s="605" t="s">
        <v>650</v>
      </c>
      <c r="D137" s="1766">
        <v>2</v>
      </c>
      <c r="E137" s="1798"/>
      <c r="F137" s="1759">
        <f>D137*E137</f>
        <v>0</v>
      </c>
      <c r="G137" s="200"/>
      <c r="H137" s="200"/>
    </row>
    <row r="138" spans="1:8" s="336" customFormat="1" ht="14.25">
      <c r="A138" s="569"/>
      <c r="B138" s="577"/>
      <c r="C138" s="578"/>
      <c r="D138" s="578"/>
      <c r="E138" s="194"/>
      <c r="F138" s="898"/>
      <c r="G138" s="203"/>
      <c r="H138" s="337"/>
    </row>
    <row r="139" spans="1:8" s="335" customFormat="1" ht="89.25">
      <c r="A139" s="618" t="s">
        <v>1146</v>
      </c>
      <c r="B139" s="619" t="s">
        <v>885</v>
      </c>
      <c r="C139" s="620"/>
      <c r="D139" s="621"/>
      <c r="E139" s="318"/>
      <c r="F139" s="910"/>
      <c r="G139" s="199"/>
      <c r="H139" s="200"/>
    </row>
    <row r="140" spans="1:8" s="335" customFormat="1" ht="15" customHeight="1">
      <c r="A140" s="622"/>
      <c r="B140" s="623" t="s">
        <v>886</v>
      </c>
      <c r="C140" s="624" t="s">
        <v>887</v>
      </c>
      <c r="D140" s="625">
        <v>127</v>
      </c>
      <c r="E140" s="860"/>
      <c r="F140" s="943">
        <f>D140*E140</f>
        <v>0</v>
      </c>
      <c r="G140" s="201"/>
    </row>
    <row r="141" spans="1:8" s="335" customFormat="1" ht="15" customHeight="1">
      <c r="A141" s="622"/>
      <c r="B141" s="623" t="s">
        <v>888</v>
      </c>
      <c r="C141" s="624" t="s">
        <v>887</v>
      </c>
      <c r="D141" s="625">
        <v>95</v>
      </c>
      <c r="E141" s="860"/>
      <c r="F141" s="943">
        <f>D141*E141</f>
        <v>0</v>
      </c>
      <c r="G141" s="201"/>
    </row>
    <row r="142" spans="1:8" s="335" customFormat="1" ht="15" customHeight="1">
      <c r="A142" s="622"/>
      <c r="B142" s="623" t="s">
        <v>889</v>
      </c>
      <c r="C142" s="624" t="s">
        <v>887</v>
      </c>
      <c r="D142" s="625">
        <v>50</v>
      </c>
      <c r="E142" s="1799"/>
      <c r="F142" s="943">
        <f>D142*E142</f>
        <v>0</v>
      </c>
      <c r="G142" s="201"/>
    </row>
    <row r="143" spans="1:8" s="335" customFormat="1" ht="15" customHeight="1">
      <c r="A143" s="626"/>
      <c r="B143" s="627" t="s">
        <v>890</v>
      </c>
      <c r="C143" s="628" t="s">
        <v>887</v>
      </c>
      <c r="D143" s="629">
        <v>15</v>
      </c>
      <c r="E143" s="1762"/>
      <c r="F143" s="1770">
        <f>D143*E143</f>
        <v>0</v>
      </c>
      <c r="G143" s="201"/>
    </row>
    <row r="144" spans="1:8" s="335" customFormat="1" ht="38.25">
      <c r="A144" s="615" t="s">
        <v>891</v>
      </c>
      <c r="B144" s="630" t="s">
        <v>892</v>
      </c>
      <c r="C144" s="617"/>
      <c r="D144" s="631"/>
      <c r="E144" s="169"/>
      <c r="F144" s="542"/>
      <c r="G144" s="204"/>
      <c r="H144" s="200"/>
    </row>
    <row r="145" spans="1:8" s="338" customFormat="1">
      <c r="A145" s="632"/>
      <c r="B145" s="633" t="s">
        <v>893</v>
      </c>
      <c r="C145" s="634" t="s">
        <v>887</v>
      </c>
      <c r="D145" s="635">
        <v>30</v>
      </c>
      <c r="E145" s="1799"/>
      <c r="F145" s="1759">
        <f>D145*E145</f>
        <v>0</v>
      </c>
      <c r="G145" s="201"/>
    </row>
    <row r="146" spans="1:8" s="338" customFormat="1">
      <c r="A146" s="632"/>
      <c r="B146" s="633"/>
      <c r="C146" s="634"/>
      <c r="D146" s="635"/>
      <c r="E146" s="860"/>
      <c r="F146" s="1771"/>
      <c r="G146" s="201"/>
    </row>
    <row r="147" spans="1:8" s="338" customFormat="1">
      <c r="A147" s="618" t="s">
        <v>894</v>
      </c>
      <c r="B147" s="636" t="s">
        <v>895</v>
      </c>
      <c r="C147" s="621"/>
      <c r="D147" s="637"/>
      <c r="E147" s="360"/>
      <c r="F147" s="1772"/>
      <c r="G147" s="200"/>
    </row>
    <row r="148" spans="1:8" s="264" customFormat="1" ht="14.25">
      <c r="A148" s="626"/>
      <c r="B148" s="627"/>
      <c r="C148" s="628" t="s">
        <v>887</v>
      </c>
      <c r="D148" s="629">
        <v>30</v>
      </c>
      <c r="E148" s="1762"/>
      <c r="F148" s="1770">
        <f>D148*E148</f>
        <v>0</v>
      </c>
      <c r="G148" s="201"/>
      <c r="H148" s="263"/>
    </row>
    <row r="149" spans="1:8" s="264" customFormat="1" ht="38.25" customHeight="1">
      <c r="A149" s="638" t="s">
        <v>896</v>
      </c>
      <c r="B149" s="639" t="s">
        <v>897</v>
      </c>
      <c r="C149" s="640"/>
      <c r="D149" s="641"/>
      <c r="E149" s="1768"/>
      <c r="F149" s="1769"/>
      <c r="G149" s="205"/>
      <c r="H149" s="263"/>
    </row>
    <row r="150" spans="1:8" s="264" customFormat="1" ht="14.25">
      <c r="A150" s="642"/>
      <c r="B150" s="643" t="s">
        <v>898</v>
      </c>
      <c r="C150" s="644" t="s">
        <v>850</v>
      </c>
      <c r="D150" s="644">
        <v>2</v>
      </c>
      <c r="E150" s="1762"/>
      <c r="F150" s="1770">
        <f>D150*E150</f>
        <v>0</v>
      </c>
      <c r="G150" s="201"/>
      <c r="H150" s="263"/>
    </row>
    <row r="151" spans="1:8" s="335" customFormat="1" ht="38.25">
      <c r="A151" s="615" t="s">
        <v>899</v>
      </c>
      <c r="B151" s="645" t="s">
        <v>900</v>
      </c>
      <c r="C151" s="646"/>
      <c r="D151" s="617"/>
      <c r="E151" s="134"/>
      <c r="F151" s="542"/>
      <c r="G151" s="200"/>
      <c r="H151" s="200"/>
    </row>
    <row r="152" spans="1:8" s="335" customFormat="1" ht="15" customHeight="1">
      <c r="A152" s="615"/>
      <c r="B152" s="645"/>
      <c r="C152" s="617" t="s">
        <v>887</v>
      </c>
      <c r="D152" s="631">
        <v>150</v>
      </c>
      <c r="E152" s="860"/>
      <c r="F152" s="1759">
        <f>D152*E152</f>
        <v>0</v>
      </c>
      <c r="G152" s="201"/>
    </row>
    <row r="153" spans="1:8" s="264" customFormat="1" ht="25.5" customHeight="1">
      <c r="A153" s="638" t="s">
        <v>901</v>
      </c>
      <c r="B153" s="639" t="s">
        <v>902</v>
      </c>
      <c r="C153" s="640"/>
      <c r="D153" s="641"/>
      <c r="E153" s="1768"/>
      <c r="F153" s="1769"/>
      <c r="G153" s="205"/>
      <c r="H153" s="263"/>
    </row>
    <row r="154" spans="1:8" s="264" customFormat="1" ht="14.25">
      <c r="A154" s="642"/>
      <c r="B154" s="643"/>
      <c r="C154" s="644" t="s">
        <v>903</v>
      </c>
      <c r="D154" s="644">
        <v>3</v>
      </c>
      <c r="E154" s="257"/>
      <c r="F154" s="1767">
        <f>D154*E154</f>
        <v>0</v>
      </c>
      <c r="G154" s="201"/>
      <c r="H154" s="263"/>
    </row>
    <row r="155" spans="1:8" s="336" customFormat="1" ht="38.25">
      <c r="A155" s="647" t="s">
        <v>904</v>
      </c>
      <c r="B155" s="320" t="s">
        <v>905</v>
      </c>
      <c r="C155" s="321"/>
      <c r="D155" s="322"/>
      <c r="E155" s="914"/>
      <c r="F155" s="915"/>
      <c r="G155" s="339"/>
      <c r="H155" s="337"/>
    </row>
    <row r="156" spans="1:8" s="336" customFormat="1" ht="14.25">
      <c r="A156" s="648"/>
      <c r="B156" s="323"/>
      <c r="C156" s="324" t="s">
        <v>906</v>
      </c>
      <c r="D156" s="325">
        <v>15</v>
      </c>
      <c r="E156" s="131"/>
      <c r="F156" s="1767">
        <f>D156*E156</f>
        <v>0</v>
      </c>
      <c r="G156" s="219"/>
      <c r="H156" s="337"/>
    </row>
    <row r="157" spans="1:8" s="264" customFormat="1" ht="102">
      <c r="A157" s="525" t="s">
        <v>907</v>
      </c>
      <c r="B157" s="645" t="s">
        <v>908</v>
      </c>
      <c r="C157" s="649"/>
      <c r="D157" s="649"/>
      <c r="E157" s="209"/>
      <c r="F157" s="916"/>
      <c r="G157" s="210"/>
      <c r="H157" s="263"/>
    </row>
    <row r="158" spans="1:8" s="264" customFormat="1" ht="15">
      <c r="A158" s="650"/>
      <c r="B158" s="645" t="s">
        <v>909</v>
      </c>
      <c r="C158" s="651" t="s">
        <v>650</v>
      </c>
      <c r="D158" s="652">
        <v>2</v>
      </c>
      <c r="E158" s="169"/>
      <c r="F158" s="1759">
        <f>D158*E158</f>
        <v>0</v>
      </c>
      <c r="G158" s="201"/>
      <c r="H158" s="263"/>
    </row>
    <row r="159" spans="1:8" s="264" customFormat="1" ht="15">
      <c r="A159" s="650"/>
      <c r="B159" s="645" t="s">
        <v>910</v>
      </c>
      <c r="C159" s="651" t="s">
        <v>650</v>
      </c>
      <c r="D159" s="652">
        <v>4</v>
      </c>
      <c r="E159" s="213"/>
      <c r="F159" s="1759">
        <f>D159*E159</f>
        <v>0</v>
      </c>
      <c r="G159" s="201"/>
      <c r="H159" s="263"/>
    </row>
    <row r="160" spans="1:8" s="336" customFormat="1" ht="14.25">
      <c r="A160" s="569"/>
      <c r="B160" s="577"/>
      <c r="C160" s="578"/>
      <c r="D160" s="578"/>
      <c r="E160" s="194"/>
      <c r="F160" s="898"/>
      <c r="G160" s="203"/>
      <c r="H160" s="337"/>
    </row>
    <row r="161" spans="1:8" s="264" customFormat="1" ht="38.25">
      <c r="A161" s="647" t="s">
        <v>911</v>
      </c>
      <c r="B161" s="653" t="s">
        <v>912</v>
      </c>
      <c r="C161" s="654"/>
      <c r="D161" s="655"/>
      <c r="E161" s="737"/>
      <c r="F161" s="917"/>
      <c r="G161" s="212"/>
      <c r="H161" s="263"/>
    </row>
    <row r="162" spans="1:8" s="264" customFormat="1" ht="15">
      <c r="A162" s="656"/>
      <c r="B162" s="627"/>
      <c r="C162" s="657" t="s">
        <v>903</v>
      </c>
      <c r="D162" s="658">
        <v>6</v>
      </c>
      <c r="E162" s="131"/>
      <c r="F162" s="1770">
        <f>D162*E162</f>
        <v>0</v>
      </c>
      <c r="G162" s="340"/>
      <c r="H162" s="263"/>
    </row>
    <row r="163" spans="1:8" s="264" customFormat="1" ht="52.5" customHeight="1">
      <c r="A163" s="638" t="s">
        <v>913</v>
      </c>
      <c r="B163" s="639" t="s">
        <v>914</v>
      </c>
      <c r="C163" s="640"/>
      <c r="D163" s="641"/>
      <c r="E163" s="319"/>
      <c r="F163" s="912"/>
      <c r="G163" s="205"/>
    </row>
    <row r="164" spans="1:8" s="264" customFormat="1" ht="14.25">
      <c r="A164" s="659"/>
      <c r="B164" s="660"/>
      <c r="C164" s="436" t="s">
        <v>903</v>
      </c>
      <c r="D164" s="436">
        <v>4</v>
      </c>
      <c r="E164" s="169"/>
      <c r="F164" s="943">
        <f>D164*E164</f>
        <v>0</v>
      </c>
      <c r="G164" s="201"/>
    </row>
    <row r="165" spans="1:8" s="16" customFormat="1">
      <c r="A165" s="661"/>
      <c r="B165" s="662"/>
      <c r="C165" s="663"/>
      <c r="D165" s="664"/>
      <c r="E165" s="738"/>
      <c r="F165" s="918"/>
    </row>
    <row r="166" spans="1:8" s="16" customFormat="1">
      <c r="A166" s="665" t="s">
        <v>915</v>
      </c>
      <c r="B166" s="407" t="s">
        <v>916</v>
      </c>
      <c r="C166" s="666" t="s">
        <v>329</v>
      </c>
      <c r="D166" s="667">
        <v>3</v>
      </c>
      <c r="E166" s="1800"/>
      <c r="F166" s="1759">
        <f>D166*E166</f>
        <v>0</v>
      </c>
      <c r="G166" s="219"/>
    </row>
    <row r="167" spans="1:8" s="215" customFormat="1">
      <c r="A167" s="661"/>
      <c r="B167" s="668"/>
      <c r="C167" s="664"/>
      <c r="D167" s="664"/>
      <c r="E167" s="739"/>
      <c r="F167" s="919"/>
    </row>
    <row r="168" spans="1:8" s="231" customFormat="1" ht="155.25" customHeight="1">
      <c r="A168" s="669" t="s">
        <v>917</v>
      </c>
      <c r="B168" s="670" t="s">
        <v>918</v>
      </c>
      <c r="C168" s="666"/>
      <c r="D168" s="436"/>
      <c r="E168" s="740"/>
      <c r="F168" s="884"/>
    </row>
    <row r="169" spans="1:8" s="215" customFormat="1">
      <c r="A169" s="669"/>
      <c r="B169" s="670"/>
      <c r="C169" s="671" t="s">
        <v>903</v>
      </c>
      <c r="D169" s="667">
        <v>5</v>
      </c>
      <c r="E169" s="131"/>
      <c r="F169" s="891">
        <f>D169*E169</f>
        <v>0</v>
      </c>
      <c r="G169" s="201"/>
    </row>
    <row r="170" spans="1:8" s="336" customFormat="1" ht="25.5">
      <c r="A170" s="556" t="s">
        <v>919</v>
      </c>
      <c r="B170" s="672" t="s">
        <v>920</v>
      </c>
      <c r="C170" s="673"/>
      <c r="D170" s="559"/>
      <c r="E170" s="198"/>
      <c r="F170" s="898"/>
      <c r="G170" s="203"/>
    </row>
    <row r="171" spans="1:8" s="336" customFormat="1" ht="14.25">
      <c r="A171" s="602"/>
      <c r="B171" s="674" t="s">
        <v>921</v>
      </c>
      <c r="C171" s="666" t="s">
        <v>650</v>
      </c>
      <c r="D171" s="675">
        <v>18</v>
      </c>
      <c r="E171" s="206"/>
      <c r="F171" s="923">
        <f>D171*E171</f>
        <v>0</v>
      </c>
      <c r="G171" s="216"/>
    </row>
    <row r="172" spans="1:8" s="336" customFormat="1" ht="14.25">
      <c r="A172" s="566"/>
      <c r="B172" s="676"/>
      <c r="C172" s="657"/>
      <c r="D172" s="658"/>
      <c r="E172" s="257"/>
      <c r="F172" s="899"/>
      <c r="G172" s="216"/>
    </row>
    <row r="173" spans="1:8" s="217" customFormat="1" ht="63.75">
      <c r="A173" s="569" t="s">
        <v>922</v>
      </c>
      <c r="B173" s="373" t="s">
        <v>923</v>
      </c>
      <c r="C173" s="374" t="s">
        <v>650</v>
      </c>
      <c r="D173" s="1773">
        <v>4</v>
      </c>
      <c r="E173" s="1801"/>
      <c r="F173" s="1774">
        <f>D173*E173</f>
        <v>0</v>
      </c>
    </row>
    <row r="174" spans="1:8" s="336" customFormat="1" ht="15" customHeight="1">
      <c r="A174" s="626"/>
      <c r="B174" s="627"/>
      <c r="C174" s="677"/>
      <c r="D174" s="568"/>
      <c r="E174" s="257"/>
      <c r="F174" s="913"/>
      <c r="G174" s="204"/>
      <c r="H174" s="337"/>
    </row>
    <row r="175" spans="1:8" s="336" customFormat="1" ht="51">
      <c r="A175" s="569" t="s">
        <v>924</v>
      </c>
      <c r="B175" s="678" t="s">
        <v>925</v>
      </c>
      <c r="C175" s="679"/>
      <c r="D175" s="588"/>
      <c r="E175" s="194"/>
      <c r="F175" s="903"/>
      <c r="G175" s="203"/>
    </row>
    <row r="176" spans="1:8" s="336" customFormat="1" ht="14.25">
      <c r="A176" s="569"/>
      <c r="B176" s="680"/>
      <c r="C176" s="578" t="s">
        <v>903</v>
      </c>
      <c r="D176" s="588">
        <v>1</v>
      </c>
      <c r="E176" s="1802"/>
      <c r="F176" s="1776">
        <f>D176*E176</f>
        <v>0</v>
      </c>
      <c r="G176" s="222"/>
    </row>
    <row r="177" spans="1:9" s="336" customFormat="1" ht="14.25">
      <c r="A177" s="566"/>
      <c r="B177" s="676"/>
      <c r="C177" s="568"/>
      <c r="D177" s="568"/>
      <c r="E177" s="131"/>
      <c r="F177" s="913"/>
      <c r="G177" s="219"/>
    </row>
    <row r="178" spans="1:9" s="336" customFormat="1" ht="25.5">
      <c r="A178" s="556" t="s">
        <v>926</v>
      </c>
      <c r="B178" s="672" t="s">
        <v>927</v>
      </c>
      <c r="C178" s="681"/>
      <c r="D178" s="559"/>
      <c r="E178" s="741"/>
      <c r="F178" s="920"/>
      <c r="G178" s="341"/>
      <c r="H178" s="208"/>
      <c r="I178" s="337"/>
    </row>
    <row r="179" spans="1:9" s="336" customFormat="1" ht="76.5">
      <c r="A179" s="602"/>
      <c r="B179" s="682" t="s">
        <v>928</v>
      </c>
      <c r="C179" s="683"/>
      <c r="D179" s="563"/>
      <c r="E179" s="207"/>
      <c r="F179" s="921"/>
      <c r="G179" s="341"/>
      <c r="H179" s="208"/>
      <c r="I179" s="337"/>
    </row>
    <row r="180" spans="1:9" s="336" customFormat="1" ht="14.25">
      <c r="A180" s="602"/>
      <c r="B180" s="674"/>
      <c r="C180" s="562" t="s">
        <v>903</v>
      </c>
      <c r="D180" s="562">
        <v>1</v>
      </c>
      <c r="E180" s="1803"/>
      <c r="F180" s="921">
        <f>D180*E180</f>
        <v>0</v>
      </c>
      <c r="G180" s="225"/>
      <c r="H180" s="219"/>
      <c r="I180" s="337"/>
    </row>
    <row r="181" spans="1:9" s="336" customFormat="1" ht="14.25">
      <c r="A181" s="566"/>
      <c r="B181" s="676"/>
      <c r="C181" s="568"/>
      <c r="D181" s="684"/>
      <c r="E181" s="258"/>
      <c r="F181" s="922"/>
      <c r="G181" s="202"/>
      <c r="H181" s="203"/>
    </row>
    <row r="182" spans="1:9" s="336" customFormat="1" ht="63.75">
      <c r="A182" s="569" t="s">
        <v>929</v>
      </c>
      <c r="B182" s="678" t="s">
        <v>930</v>
      </c>
      <c r="C182" s="679"/>
      <c r="D182" s="588"/>
      <c r="E182" s="221"/>
      <c r="F182" s="923"/>
      <c r="G182" s="202"/>
      <c r="H182" s="203"/>
    </row>
    <row r="183" spans="1:9" s="336" customFormat="1" ht="14.25">
      <c r="A183" s="685"/>
      <c r="B183" s="680"/>
      <c r="C183" s="578" t="s">
        <v>903</v>
      </c>
      <c r="D183" s="578">
        <v>1</v>
      </c>
      <c r="E183" s="1775"/>
      <c r="F183" s="1777">
        <f>D183*E183</f>
        <v>0</v>
      </c>
      <c r="G183" s="225"/>
      <c r="H183" s="222"/>
    </row>
    <row r="184" spans="1:9" s="343" customFormat="1" ht="63.75">
      <c r="A184" s="618" t="s">
        <v>931</v>
      </c>
      <c r="B184" s="686" t="s">
        <v>932</v>
      </c>
      <c r="C184" s="394"/>
      <c r="D184" s="687"/>
      <c r="E184" s="1778"/>
      <c r="F184" s="1779"/>
      <c r="G184" s="342"/>
      <c r="H184" s="223"/>
    </row>
    <row r="185" spans="1:9" s="344" customFormat="1" ht="14.25">
      <c r="A185" s="688"/>
      <c r="B185" s="623"/>
      <c r="C185" s="436" t="s">
        <v>903</v>
      </c>
      <c r="D185" s="667">
        <v>4</v>
      </c>
      <c r="E185" s="1780"/>
      <c r="F185" s="933">
        <f>D185*E185</f>
        <v>0</v>
      </c>
      <c r="G185" s="225"/>
      <c r="H185" s="201"/>
    </row>
    <row r="186" spans="1:9" s="346" customFormat="1">
      <c r="A186" s="626"/>
      <c r="B186" s="627"/>
      <c r="C186" s="644"/>
      <c r="D186" s="644"/>
      <c r="E186" s="131"/>
      <c r="F186" s="1781"/>
      <c r="G186" s="345"/>
      <c r="H186" s="219"/>
    </row>
    <row r="187" spans="1:9" s="336" customFormat="1" ht="25.5">
      <c r="A187" s="569" t="s">
        <v>933</v>
      </c>
      <c r="B187" s="680" t="s">
        <v>934</v>
      </c>
      <c r="C187" s="578"/>
      <c r="D187" s="578"/>
      <c r="E187" s="1775"/>
      <c r="F187" s="1777"/>
      <c r="G187" s="202"/>
      <c r="H187" s="224"/>
    </row>
    <row r="188" spans="1:9" s="336" customFormat="1" ht="14.25">
      <c r="A188" s="685"/>
      <c r="B188" s="680"/>
      <c r="C188" s="578" t="s">
        <v>903</v>
      </c>
      <c r="D188" s="578">
        <v>1</v>
      </c>
      <c r="E188" s="1782"/>
      <c r="F188" s="1777">
        <f>D188*E188</f>
        <v>0</v>
      </c>
      <c r="G188" s="225"/>
      <c r="H188" s="222"/>
    </row>
    <row r="189" spans="1:9" s="348" customFormat="1">
      <c r="A189" s="689"/>
      <c r="B189" s="690"/>
      <c r="C189" s="691"/>
      <c r="D189" s="692"/>
      <c r="E189" s="1783"/>
      <c r="F189" s="1784"/>
      <c r="G189" s="225"/>
      <c r="H189" s="201"/>
      <c r="I189" s="347"/>
    </row>
    <row r="190" spans="1:9" s="336" customFormat="1" ht="51">
      <c r="A190" s="569" t="s">
        <v>935</v>
      </c>
      <c r="B190" s="680" t="s">
        <v>936</v>
      </c>
      <c r="C190" s="693"/>
      <c r="D190" s="588"/>
      <c r="E190" s="169"/>
      <c r="F190" s="933"/>
      <c r="G190" s="202"/>
      <c r="H190" s="203"/>
    </row>
    <row r="191" spans="1:9" s="336" customFormat="1" ht="14.25">
      <c r="A191" s="569"/>
      <c r="B191" s="680"/>
      <c r="C191" s="651" t="s">
        <v>903</v>
      </c>
      <c r="D191" s="652">
        <v>1</v>
      </c>
      <c r="E191" s="1780"/>
      <c r="F191" s="933">
        <f>D191*E191</f>
        <v>0</v>
      </c>
      <c r="G191" s="225"/>
      <c r="H191" s="216"/>
    </row>
    <row r="192" spans="1:9" s="348" customFormat="1">
      <c r="A192" s="689"/>
      <c r="B192" s="690"/>
      <c r="C192" s="691"/>
      <c r="D192" s="692"/>
      <c r="E192" s="1783"/>
      <c r="F192" s="1784"/>
      <c r="G192" s="225"/>
      <c r="H192" s="201"/>
      <c r="I192" s="347"/>
    </row>
    <row r="193" spans="1:8" s="336" customFormat="1" ht="25.5">
      <c r="A193" s="569" t="s">
        <v>937</v>
      </c>
      <c r="B193" s="680" t="s">
        <v>938</v>
      </c>
      <c r="C193" s="693"/>
      <c r="D193" s="588"/>
      <c r="E193" s="169"/>
      <c r="F193" s="933"/>
      <c r="G193" s="202"/>
      <c r="H193" s="203"/>
    </row>
    <row r="194" spans="1:8" s="336" customFormat="1" ht="14.25">
      <c r="A194" s="569"/>
      <c r="B194" s="680"/>
      <c r="C194" s="651" t="s">
        <v>903</v>
      </c>
      <c r="D194" s="652">
        <v>1</v>
      </c>
      <c r="E194" s="1780"/>
      <c r="F194" s="933">
        <f>D194*E194</f>
        <v>0</v>
      </c>
      <c r="G194" s="225"/>
      <c r="H194" s="216"/>
    </row>
    <row r="195" spans="1:8" s="346" customFormat="1">
      <c r="A195" s="615"/>
      <c r="B195" s="645"/>
      <c r="C195" s="671"/>
      <c r="D195" s="671"/>
      <c r="E195" s="198"/>
      <c r="F195" s="911"/>
      <c r="G195" s="219"/>
    </row>
    <row r="196" spans="1:8" s="350" customFormat="1" ht="15">
      <c r="A196" s="694" t="s">
        <v>331</v>
      </c>
      <c r="B196" s="1918" t="s">
        <v>939</v>
      </c>
      <c r="C196" s="1918"/>
      <c r="D196" s="1918"/>
      <c r="E196" s="259"/>
      <c r="F196" s="1787">
        <f>SUM(F36,F64,F92,F106,F120,F135,F137,F140,F141,F142,F143,F145,F148,F150,F154,F156,F158,F159,F164,F166,F162,F173,F176,F152,F169,F171,F180,F183,F185,F188,F191,F194)</f>
        <v>0</v>
      </c>
      <c r="G196" s="349"/>
    </row>
    <row r="197" spans="1:8" s="343" customFormat="1" ht="16.149999999999999" customHeight="1">
      <c r="A197" s="695"/>
      <c r="B197" s="1917"/>
      <c r="C197" s="1917"/>
      <c r="D197" s="1917"/>
      <c r="E197" s="226"/>
      <c r="F197" s="917"/>
      <c r="G197" s="351"/>
    </row>
    <row r="198" spans="1:8" s="336" customFormat="1" ht="14.25">
      <c r="A198" s="510"/>
      <c r="B198" s="696" t="s">
        <v>244</v>
      </c>
      <c r="C198" s="696"/>
      <c r="D198" s="697"/>
      <c r="E198" s="227"/>
      <c r="F198" s="928"/>
      <c r="G198" s="228"/>
      <c r="H198" s="337"/>
    </row>
    <row r="199" spans="1:8" s="336" customFormat="1" ht="63.75">
      <c r="A199" s="510"/>
      <c r="B199" s="623" t="s">
        <v>940</v>
      </c>
      <c r="C199" s="696"/>
      <c r="D199" s="697"/>
      <c r="E199" s="227"/>
      <c r="F199" s="928"/>
      <c r="G199" s="228"/>
      <c r="H199" s="337"/>
    </row>
    <row r="200" spans="1:8" s="336" customFormat="1" ht="14.25">
      <c r="A200" s="510"/>
      <c r="B200" s="623"/>
      <c r="C200" s="696"/>
      <c r="D200" s="697"/>
      <c r="E200" s="227"/>
      <c r="F200" s="928"/>
      <c r="G200" s="228"/>
      <c r="H200" s="337"/>
    </row>
    <row r="201" spans="1:8" s="336" customFormat="1" ht="14.25">
      <c r="A201" s="510"/>
      <c r="B201" s="623"/>
      <c r="C201" s="696"/>
      <c r="D201" s="697"/>
      <c r="E201" s="227"/>
      <c r="F201" s="928"/>
      <c r="G201" s="228"/>
      <c r="H201" s="337"/>
    </row>
    <row r="202" spans="1:8" s="350" customFormat="1" ht="15">
      <c r="A202" s="694" t="s">
        <v>332</v>
      </c>
      <c r="B202" s="1918" t="s">
        <v>1206</v>
      </c>
      <c r="C202" s="1918"/>
      <c r="D202" s="1918"/>
      <c r="E202" s="259"/>
      <c r="F202" s="927"/>
      <c r="G202" s="349"/>
    </row>
    <row r="203" spans="1:8" s="264" customFormat="1" ht="15.75">
      <c r="A203" s="698"/>
      <c r="B203" s="699"/>
      <c r="C203" s="700"/>
      <c r="D203" s="698"/>
      <c r="E203" s="742"/>
      <c r="F203" s="700"/>
      <c r="G203" s="326"/>
      <c r="H203" s="263"/>
    </row>
    <row r="204" spans="1:8" s="264" customFormat="1" ht="63.75">
      <c r="A204" s="525" t="s">
        <v>941</v>
      </c>
      <c r="B204" s="587" t="s">
        <v>942</v>
      </c>
      <c r="C204" s="701"/>
      <c r="D204" s="649"/>
      <c r="E204" s="209"/>
      <c r="F204" s="916"/>
      <c r="G204" s="212"/>
    </row>
    <row r="205" spans="1:8" s="362" customFormat="1" ht="14.25" customHeight="1">
      <c r="A205" s="702"/>
      <c r="B205" s="703" t="s">
        <v>943</v>
      </c>
      <c r="C205" s="702"/>
      <c r="D205" s="704"/>
      <c r="E205" s="743"/>
      <c r="F205" s="702"/>
      <c r="G205" s="361"/>
    </row>
    <row r="206" spans="1:8" s="362" customFormat="1" ht="14.25" customHeight="1">
      <c r="A206" s="702"/>
      <c r="B206" s="703" t="s">
        <v>944</v>
      </c>
      <c r="C206" s="702"/>
      <c r="D206" s="704"/>
      <c r="E206" s="743"/>
      <c r="F206" s="702"/>
      <c r="G206" s="361"/>
    </row>
    <row r="207" spans="1:8" s="362" customFormat="1" ht="14.25" customHeight="1">
      <c r="A207" s="702"/>
      <c r="B207" s="703" t="s">
        <v>945</v>
      </c>
      <c r="C207" s="702"/>
      <c r="D207" s="704"/>
      <c r="E207" s="743"/>
      <c r="F207" s="702"/>
      <c r="G207" s="361"/>
    </row>
    <row r="208" spans="1:8" s="362" customFormat="1" ht="14.25" customHeight="1">
      <c r="A208" s="702"/>
      <c r="B208" s="703" t="s">
        <v>946</v>
      </c>
      <c r="C208" s="702"/>
      <c r="D208" s="704"/>
      <c r="E208" s="743"/>
      <c r="F208" s="702"/>
      <c r="G208" s="361"/>
    </row>
    <row r="209" spans="1:8" s="362" customFormat="1" ht="14.25" customHeight="1">
      <c r="A209" s="702"/>
      <c r="B209" s="703" t="s">
        <v>947</v>
      </c>
      <c r="C209" s="702"/>
      <c r="D209" s="704"/>
      <c r="E209" s="743"/>
      <c r="F209" s="702"/>
      <c r="G209" s="361"/>
    </row>
    <row r="210" spans="1:8" s="362" customFormat="1" ht="14.25" customHeight="1">
      <c r="A210" s="702"/>
      <c r="B210" s="703" t="s">
        <v>948</v>
      </c>
      <c r="C210" s="702"/>
      <c r="D210" s="704"/>
      <c r="E210" s="743"/>
      <c r="F210" s="702"/>
      <c r="G210" s="361"/>
    </row>
    <row r="211" spans="1:8" s="362" customFormat="1" ht="14.25" customHeight="1">
      <c r="A211" s="702"/>
      <c r="B211" s="703" t="s">
        <v>949</v>
      </c>
      <c r="C211" s="702"/>
      <c r="D211" s="704"/>
      <c r="E211" s="743"/>
      <c r="F211" s="702"/>
      <c r="G211" s="361"/>
    </row>
    <row r="212" spans="1:8" s="362" customFormat="1" ht="14.25" customHeight="1">
      <c r="A212" s="702"/>
      <c r="B212" s="703" t="s">
        <v>950</v>
      </c>
      <c r="C212" s="702"/>
      <c r="D212" s="704"/>
      <c r="E212" s="743"/>
      <c r="F212" s="702"/>
      <c r="G212" s="361"/>
    </row>
    <row r="213" spans="1:8" s="362" customFormat="1" ht="14.25" customHeight="1">
      <c r="A213" s="702"/>
      <c r="B213" s="703" t="s">
        <v>951</v>
      </c>
      <c r="C213" s="702"/>
      <c r="D213" s="704"/>
      <c r="E213" s="743"/>
      <c r="F213" s="702"/>
      <c r="G213" s="361"/>
    </row>
    <row r="214" spans="1:8" s="362" customFormat="1" ht="14.25" customHeight="1">
      <c r="A214" s="702"/>
      <c r="B214" s="703" t="s">
        <v>952</v>
      </c>
      <c r="C214" s="702"/>
      <c r="D214" s="704"/>
      <c r="E214" s="743"/>
      <c r="F214" s="702"/>
      <c r="G214" s="361"/>
    </row>
    <row r="215" spans="1:8" s="362" customFormat="1" ht="14.25" customHeight="1">
      <c r="A215" s="702"/>
      <c r="B215" s="703" t="s">
        <v>953</v>
      </c>
      <c r="C215" s="702"/>
      <c r="D215" s="704"/>
      <c r="E215" s="743"/>
      <c r="F215" s="702"/>
      <c r="G215" s="361"/>
    </row>
    <row r="216" spans="1:8" s="362" customFormat="1" ht="14.25" customHeight="1">
      <c r="A216" s="702"/>
      <c r="B216" s="703" t="s">
        <v>954</v>
      </c>
      <c r="C216" s="702"/>
      <c r="D216" s="704"/>
      <c r="E216" s="743"/>
      <c r="F216" s="702"/>
      <c r="G216" s="361"/>
    </row>
    <row r="217" spans="1:8" s="362" customFormat="1" ht="14.25" customHeight="1">
      <c r="A217" s="702"/>
      <c r="B217" s="703" t="s">
        <v>955</v>
      </c>
      <c r="C217" s="702"/>
      <c r="D217" s="704"/>
      <c r="E217" s="743"/>
      <c r="F217" s="702"/>
      <c r="G217" s="361"/>
    </row>
    <row r="218" spans="1:8" s="362" customFormat="1" ht="14.25" customHeight="1">
      <c r="A218" s="702"/>
      <c r="B218" s="703" t="s">
        <v>956</v>
      </c>
      <c r="C218" s="702"/>
      <c r="D218" s="704"/>
      <c r="E218" s="743"/>
      <c r="F218" s="702"/>
      <c r="G218" s="361"/>
    </row>
    <row r="219" spans="1:8" s="264" customFormat="1" ht="15.75">
      <c r="A219" s="705"/>
      <c r="B219" s="645" t="s">
        <v>957</v>
      </c>
      <c r="C219" s="706"/>
      <c r="D219" s="705"/>
      <c r="E219" s="744"/>
      <c r="F219" s="706"/>
      <c r="G219" s="326"/>
    </row>
    <row r="220" spans="1:8" s="264" customFormat="1" ht="15.75">
      <c r="A220" s="705"/>
      <c r="B220" s="645" t="s">
        <v>1329</v>
      </c>
      <c r="C220" s="706"/>
      <c r="D220" s="705"/>
      <c r="E220" s="744"/>
      <c r="F220" s="706"/>
      <c r="G220" s="326"/>
    </row>
    <row r="221" spans="1:8" s="264" customFormat="1" ht="15.75">
      <c r="A221" s="705"/>
      <c r="B221" s="645" t="s">
        <v>1330</v>
      </c>
      <c r="C221" s="706"/>
      <c r="D221" s="705"/>
      <c r="E221" s="744"/>
      <c r="F221" s="706"/>
      <c r="G221" s="326"/>
    </row>
    <row r="222" spans="1:8" s="264" customFormat="1" ht="15">
      <c r="A222" s="650"/>
      <c r="B222" s="707"/>
      <c r="C222" s="671" t="s">
        <v>903</v>
      </c>
      <c r="D222" s="708">
        <v>1</v>
      </c>
      <c r="E222" s="1780"/>
      <c r="F222" s="1759">
        <f>D222*E222</f>
        <v>0</v>
      </c>
      <c r="G222" s="201"/>
    </row>
    <row r="223" spans="1:8" s="336" customFormat="1" ht="14.25">
      <c r="A223" s="569"/>
      <c r="B223" s="577"/>
      <c r="C223" s="578"/>
      <c r="D223" s="578"/>
      <c r="E223" s="194"/>
      <c r="F223" s="898"/>
      <c r="G223" s="203"/>
      <c r="H223" s="337"/>
    </row>
    <row r="224" spans="1:8" s="264" customFormat="1" ht="63.75">
      <c r="A224" s="647" t="s">
        <v>958</v>
      </c>
      <c r="B224" s="686" t="s">
        <v>959</v>
      </c>
      <c r="C224" s="654"/>
      <c r="D224" s="655"/>
      <c r="E224" s="737"/>
      <c r="F224" s="917"/>
      <c r="G224" s="212"/>
    </row>
    <row r="225" spans="1:7" s="264" customFormat="1" ht="14.25" customHeight="1">
      <c r="A225" s="709"/>
      <c r="B225" s="623" t="s">
        <v>943</v>
      </c>
      <c r="C225" s="710"/>
      <c r="D225" s="709"/>
      <c r="E225" s="745"/>
      <c r="F225" s="710"/>
      <c r="G225" s="326"/>
    </row>
    <row r="226" spans="1:7" s="264" customFormat="1" ht="14.25" customHeight="1">
      <c r="A226" s="709"/>
      <c r="B226" s="623" t="s">
        <v>944</v>
      </c>
      <c r="C226" s="710"/>
      <c r="D226" s="709"/>
      <c r="E226" s="745"/>
      <c r="F226" s="710"/>
      <c r="G226" s="326"/>
    </row>
    <row r="227" spans="1:7" s="264" customFormat="1" ht="14.25" customHeight="1">
      <c r="A227" s="709"/>
      <c r="B227" s="623" t="s">
        <v>945</v>
      </c>
      <c r="C227" s="710"/>
      <c r="D227" s="709"/>
      <c r="E227" s="745"/>
      <c r="F227" s="710"/>
      <c r="G227" s="326"/>
    </row>
    <row r="228" spans="1:7" s="264" customFormat="1" ht="14.25" customHeight="1">
      <c r="A228" s="709"/>
      <c r="B228" s="623" t="s">
        <v>946</v>
      </c>
      <c r="C228" s="710"/>
      <c r="D228" s="709"/>
      <c r="E228" s="745"/>
      <c r="F228" s="710"/>
      <c r="G228" s="326"/>
    </row>
    <row r="229" spans="1:7" s="264" customFormat="1" ht="14.25" customHeight="1">
      <c r="A229" s="709"/>
      <c r="B229" s="623" t="s">
        <v>960</v>
      </c>
      <c r="C229" s="710"/>
      <c r="D229" s="709"/>
      <c r="E229" s="745"/>
      <c r="F229" s="710"/>
      <c r="G229" s="326"/>
    </row>
    <row r="230" spans="1:7" s="264" customFormat="1" ht="14.25" customHeight="1">
      <c r="A230" s="709"/>
      <c r="B230" s="623" t="s">
        <v>961</v>
      </c>
      <c r="C230" s="710"/>
      <c r="D230" s="709"/>
      <c r="E230" s="745"/>
      <c r="F230" s="710"/>
      <c r="G230" s="326"/>
    </row>
    <row r="231" spans="1:7" s="264" customFormat="1" ht="14.25" customHeight="1">
      <c r="A231" s="709"/>
      <c r="B231" s="623" t="s">
        <v>962</v>
      </c>
      <c r="C231" s="710"/>
      <c r="D231" s="709"/>
      <c r="E231" s="745"/>
      <c r="F231" s="710"/>
      <c r="G231" s="326"/>
    </row>
    <row r="232" spans="1:7" s="264" customFormat="1" ht="14.25" customHeight="1">
      <c r="A232" s="709"/>
      <c r="B232" s="623" t="s">
        <v>963</v>
      </c>
      <c r="C232" s="710"/>
      <c r="D232" s="709"/>
      <c r="E232" s="745"/>
      <c r="F232" s="710"/>
      <c r="G232" s="326"/>
    </row>
    <row r="233" spans="1:7" s="264" customFormat="1" ht="14.25" customHeight="1">
      <c r="A233" s="709"/>
      <c r="B233" s="623" t="s">
        <v>964</v>
      </c>
      <c r="C233" s="710"/>
      <c r="D233" s="709"/>
      <c r="E233" s="745"/>
      <c r="F233" s="710"/>
      <c r="G233" s="326"/>
    </row>
    <row r="234" spans="1:7" s="264" customFormat="1" ht="14.25" customHeight="1">
      <c r="A234" s="709"/>
      <c r="B234" s="623" t="s">
        <v>952</v>
      </c>
      <c r="C234" s="710"/>
      <c r="D234" s="709"/>
      <c r="E234" s="745"/>
      <c r="F234" s="710"/>
      <c r="G234" s="326"/>
    </row>
    <row r="235" spans="1:7" s="264" customFormat="1" ht="14.25" customHeight="1">
      <c r="A235" s="709"/>
      <c r="B235" s="623" t="s">
        <v>965</v>
      </c>
      <c r="C235" s="710"/>
      <c r="D235" s="709"/>
      <c r="E235" s="745"/>
      <c r="F235" s="710"/>
      <c r="G235" s="326"/>
    </row>
    <row r="236" spans="1:7" s="264" customFormat="1" ht="14.25" customHeight="1">
      <c r="A236" s="709"/>
      <c r="B236" s="623" t="s">
        <v>966</v>
      </c>
      <c r="C236" s="710"/>
      <c r="D236" s="709"/>
      <c r="E236" s="745"/>
      <c r="F236" s="710"/>
      <c r="G236" s="326"/>
    </row>
    <row r="237" spans="1:7" s="264" customFormat="1" ht="14.25" customHeight="1">
      <c r="A237" s="709"/>
      <c r="B237" s="623" t="s">
        <v>955</v>
      </c>
      <c r="C237" s="710"/>
      <c r="D237" s="709"/>
      <c r="E237" s="745"/>
      <c r="F237" s="710"/>
      <c r="G237" s="326"/>
    </row>
    <row r="238" spans="1:7" s="264" customFormat="1" ht="14.25" customHeight="1">
      <c r="A238" s="709"/>
      <c r="B238" s="623" t="s">
        <v>956</v>
      </c>
      <c r="C238" s="710"/>
      <c r="D238" s="709"/>
      <c r="E238" s="745"/>
      <c r="F238" s="710"/>
      <c r="G238" s="326"/>
    </row>
    <row r="239" spans="1:7" s="264" customFormat="1" ht="15.75">
      <c r="A239" s="709"/>
      <c r="B239" s="623" t="s">
        <v>957</v>
      </c>
      <c r="C239" s="710"/>
      <c r="D239" s="709"/>
      <c r="E239" s="745"/>
      <c r="F239" s="710"/>
      <c r="G239" s="326"/>
    </row>
    <row r="240" spans="1:7" s="264" customFormat="1" ht="15.75">
      <c r="A240" s="709"/>
      <c r="B240" s="623" t="s">
        <v>1329</v>
      </c>
      <c r="C240" s="710"/>
      <c r="D240" s="709"/>
      <c r="E240" s="745"/>
      <c r="F240" s="710"/>
      <c r="G240" s="326"/>
    </row>
    <row r="241" spans="1:9" s="264" customFormat="1" ht="15.75">
      <c r="A241" s="709"/>
      <c r="B241" s="623" t="s">
        <v>1331</v>
      </c>
      <c r="C241" s="710"/>
      <c r="D241" s="709"/>
      <c r="E241" s="745"/>
      <c r="F241" s="710"/>
      <c r="G241" s="326"/>
    </row>
    <row r="242" spans="1:9" s="264" customFormat="1" ht="15">
      <c r="A242" s="650"/>
      <c r="B242" s="696"/>
      <c r="C242" s="436" t="s">
        <v>903</v>
      </c>
      <c r="D242" s="711">
        <v>1</v>
      </c>
      <c r="E242" s="1780"/>
      <c r="F242" s="943">
        <f>D242*E242</f>
        <v>0</v>
      </c>
      <c r="G242" s="201"/>
    </row>
    <row r="243" spans="1:9" s="264" customFormat="1" ht="15">
      <c r="A243" s="656"/>
      <c r="B243" s="712"/>
      <c r="C243" s="644"/>
      <c r="D243" s="713"/>
      <c r="E243" s="257"/>
      <c r="F243" s="913"/>
      <c r="G243" s="200"/>
    </row>
    <row r="244" spans="1:9" s="336" customFormat="1" ht="63.75">
      <c r="A244" s="525" t="s">
        <v>967</v>
      </c>
      <c r="B244" s="680" t="s">
        <v>1188</v>
      </c>
      <c r="C244" s="714"/>
      <c r="D244" s="715"/>
      <c r="E244" s="746"/>
      <c r="F244" s="929"/>
      <c r="G244" s="337"/>
    </row>
    <row r="245" spans="1:9" s="336" customFormat="1" ht="14.25">
      <c r="A245" s="716"/>
      <c r="B245" s="717" t="s">
        <v>1332</v>
      </c>
      <c r="C245" s="578" t="s">
        <v>650</v>
      </c>
      <c r="D245" s="708">
        <v>3</v>
      </c>
      <c r="E245" s="220"/>
      <c r="F245" s="930">
        <f>D245*E245</f>
        <v>0</v>
      </c>
      <c r="G245" s="337"/>
    </row>
    <row r="246" spans="1:9" s="336" customFormat="1" ht="14.25">
      <c r="A246" s="716"/>
      <c r="B246" s="717" t="s">
        <v>1333</v>
      </c>
      <c r="C246" s="578" t="s">
        <v>650</v>
      </c>
      <c r="D246" s="708">
        <v>4</v>
      </c>
      <c r="E246" s="220"/>
      <c r="F246" s="930">
        <f>D246*E246</f>
        <v>0</v>
      </c>
      <c r="G246" s="337"/>
    </row>
    <row r="247" spans="1:9" s="336" customFormat="1" ht="15" customHeight="1">
      <c r="A247" s="615"/>
      <c r="B247" s="680" t="s">
        <v>815</v>
      </c>
      <c r="C247" s="671"/>
      <c r="D247" s="708"/>
      <c r="E247" s="198"/>
      <c r="F247" s="911"/>
      <c r="G247" s="199"/>
    </row>
    <row r="248" spans="1:9" s="336" customFormat="1" ht="14.25">
      <c r="A248" s="569"/>
      <c r="B248" s="577"/>
      <c r="C248" s="578"/>
      <c r="D248" s="578"/>
      <c r="E248" s="194"/>
      <c r="F248" s="898"/>
      <c r="G248" s="203"/>
      <c r="H248" s="337"/>
    </row>
    <row r="249" spans="1:9" s="264" customFormat="1" ht="63.75">
      <c r="A249" s="647" t="s">
        <v>1189</v>
      </c>
      <c r="B249" s="653" t="s">
        <v>1190</v>
      </c>
      <c r="C249" s="654"/>
      <c r="D249" s="655"/>
      <c r="E249" s="747"/>
      <c r="F249" s="917"/>
      <c r="G249" s="210"/>
      <c r="H249" s="263"/>
    </row>
    <row r="250" spans="1:9" s="264" customFormat="1" ht="14.25">
      <c r="A250" s="622"/>
      <c r="B250" s="718" t="s">
        <v>1191</v>
      </c>
      <c r="C250" s="719" t="s">
        <v>887</v>
      </c>
      <c r="D250" s="625">
        <v>11</v>
      </c>
      <c r="E250" s="229"/>
      <c r="F250" s="930">
        <f>D250*E250</f>
        <v>0</v>
      </c>
      <c r="G250" s="201"/>
      <c r="I250" s="230"/>
    </row>
    <row r="251" spans="1:9" s="264" customFormat="1" ht="14.25">
      <c r="A251" s="626"/>
      <c r="B251" s="613" t="s">
        <v>1192</v>
      </c>
      <c r="C251" s="720" t="s">
        <v>887</v>
      </c>
      <c r="D251" s="629">
        <v>10</v>
      </c>
      <c r="E251" s="327"/>
      <c r="F251" s="931">
        <f>D251*E251</f>
        <v>0</v>
      </c>
      <c r="G251" s="201"/>
      <c r="I251" s="230"/>
    </row>
    <row r="252" spans="1:9" s="336" customFormat="1" ht="25.5">
      <c r="A252" s="569" t="s">
        <v>1193</v>
      </c>
      <c r="B252" s="680" t="s">
        <v>927</v>
      </c>
      <c r="C252" s="679"/>
      <c r="D252" s="588"/>
      <c r="E252" s="207"/>
      <c r="F252" s="921"/>
      <c r="G252" s="341"/>
      <c r="H252" s="208"/>
      <c r="I252" s="337"/>
    </row>
    <row r="253" spans="1:9" s="336" customFormat="1" ht="76.5">
      <c r="A253" s="569"/>
      <c r="B253" s="682" t="s">
        <v>928</v>
      </c>
      <c r="C253" s="679"/>
      <c r="D253" s="588"/>
      <c r="E253" s="207"/>
      <c r="F253" s="921"/>
      <c r="G253" s="341"/>
      <c r="H253" s="208"/>
      <c r="I253" s="337"/>
    </row>
    <row r="254" spans="1:9" s="336" customFormat="1" ht="14.25">
      <c r="A254" s="569"/>
      <c r="B254" s="680"/>
      <c r="C254" s="578" t="s">
        <v>903</v>
      </c>
      <c r="D254" s="578">
        <v>1</v>
      </c>
      <c r="E254" s="1803"/>
      <c r="F254" s="921">
        <f>D254*E254</f>
        <v>0</v>
      </c>
      <c r="G254" s="225"/>
      <c r="H254" s="219"/>
      <c r="I254" s="337"/>
    </row>
    <row r="255" spans="1:9" s="336" customFormat="1" ht="14.25">
      <c r="A255" s="569"/>
      <c r="B255" s="680"/>
      <c r="C255" s="578"/>
      <c r="D255" s="578"/>
      <c r="E255" s="207"/>
      <c r="F255" s="921"/>
      <c r="G255" s="225"/>
      <c r="H255" s="219"/>
      <c r="I255" s="337"/>
    </row>
    <row r="256" spans="1:9" s="231" customFormat="1" ht="114.75">
      <c r="A256" s="721" t="s">
        <v>1194</v>
      </c>
      <c r="B256" s="619" t="s">
        <v>1195</v>
      </c>
      <c r="C256" s="640"/>
      <c r="D256" s="722"/>
      <c r="E256" s="748"/>
      <c r="F256" s="932"/>
    </row>
    <row r="257" spans="1:9" s="215" customFormat="1">
      <c r="A257" s="669"/>
      <c r="B257" s="670"/>
      <c r="C257" s="436" t="s">
        <v>903</v>
      </c>
      <c r="D257" s="667">
        <v>2</v>
      </c>
      <c r="E257" s="213"/>
      <c r="F257" s="933">
        <f>D257*E257</f>
        <v>0</v>
      </c>
      <c r="G257" s="225"/>
      <c r="H257" s="201"/>
    </row>
    <row r="258" spans="1:9" s="336" customFormat="1" ht="14.25">
      <c r="A258" s="723"/>
      <c r="B258" s="676"/>
      <c r="C258" s="568"/>
      <c r="D258" s="568"/>
      <c r="E258" s="260"/>
      <c r="F258" s="934"/>
      <c r="G258" s="202"/>
      <c r="H258" s="224"/>
    </row>
    <row r="259" spans="1:9" s="336" customFormat="1" ht="25.5">
      <c r="A259" s="569" t="s">
        <v>1196</v>
      </c>
      <c r="B259" s="680" t="s">
        <v>1197</v>
      </c>
      <c r="C259" s="578"/>
      <c r="D259" s="578"/>
      <c r="E259" s="194"/>
      <c r="F259" s="924"/>
      <c r="G259" s="202"/>
      <c r="H259" s="224"/>
    </row>
    <row r="260" spans="1:9" s="336" customFormat="1" ht="14.25">
      <c r="A260" s="685"/>
      <c r="B260" s="680"/>
      <c r="C260" s="578" t="s">
        <v>903</v>
      </c>
      <c r="D260" s="578">
        <v>1</v>
      </c>
      <c r="E260" s="218"/>
      <c r="F260" s="924">
        <f>D260*E260</f>
        <v>0</v>
      </c>
      <c r="G260" s="225"/>
      <c r="H260" s="222"/>
    </row>
    <row r="261" spans="1:9" s="348" customFormat="1">
      <c r="A261" s="689"/>
      <c r="B261" s="690"/>
      <c r="C261" s="691"/>
      <c r="D261" s="692"/>
      <c r="E261" s="258"/>
      <c r="F261" s="922"/>
      <c r="G261" s="225"/>
      <c r="H261" s="201"/>
      <c r="I261" s="347"/>
    </row>
    <row r="262" spans="1:9" s="336" customFormat="1" ht="38.25">
      <c r="A262" s="569" t="s">
        <v>1198</v>
      </c>
      <c r="B262" s="680" t="s">
        <v>1199</v>
      </c>
      <c r="C262" s="693"/>
      <c r="D262" s="588"/>
      <c r="E262" s="198"/>
      <c r="F262" s="925"/>
      <c r="G262" s="202"/>
      <c r="H262" s="203"/>
    </row>
    <row r="263" spans="1:9" s="336" customFormat="1" ht="14.25">
      <c r="A263" s="569"/>
      <c r="B263" s="680" t="s">
        <v>1200</v>
      </c>
      <c r="C263" s="651" t="s">
        <v>650</v>
      </c>
      <c r="D263" s="652">
        <v>1</v>
      </c>
      <c r="E263" s="211"/>
      <c r="F263" s="925">
        <f>D263*E263</f>
        <v>0</v>
      </c>
      <c r="G263" s="225"/>
      <c r="H263" s="216"/>
    </row>
    <row r="264" spans="1:9" s="336" customFormat="1" ht="14.25">
      <c r="A264" s="569"/>
      <c r="B264" s="680" t="s">
        <v>1201</v>
      </c>
      <c r="C264" s="651" t="s">
        <v>650</v>
      </c>
      <c r="D264" s="652">
        <v>1</v>
      </c>
      <c r="E264" s="211"/>
      <c r="F264" s="925">
        <f>D264*E264</f>
        <v>0</v>
      </c>
      <c r="G264" s="225"/>
      <c r="H264" s="216"/>
    </row>
    <row r="265" spans="1:9" s="348" customFormat="1">
      <c r="A265" s="689"/>
      <c r="B265" s="690"/>
      <c r="C265" s="691"/>
      <c r="D265" s="692"/>
      <c r="E265" s="258"/>
      <c r="F265" s="922"/>
      <c r="G265" s="225"/>
      <c r="H265" s="201"/>
      <c r="I265" s="347"/>
    </row>
    <row r="266" spans="1:9" s="336" customFormat="1" ht="51">
      <c r="A266" s="569" t="s">
        <v>1202</v>
      </c>
      <c r="B266" s="680" t="s">
        <v>936</v>
      </c>
      <c r="C266" s="693"/>
      <c r="D266" s="588"/>
      <c r="E266" s="198"/>
      <c r="F266" s="925"/>
      <c r="G266" s="202"/>
      <c r="H266" s="203"/>
    </row>
    <row r="267" spans="1:9" s="336" customFormat="1" ht="14.25">
      <c r="A267" s="569"/>
      <c r="B267" s="680"/>
      <c r="C267" s="651" t="s">
        <v>903</v>
      </c>
      <c r="D267" s="652">
        <v>1</v>
      </c>
      <c r="E267" s="211"/>
      <c r="F267" s="925">
        <f>D267*E267</f>
        <v>0</v>
      </c>
      <c r="G267" s="225"/>
      <c r="H267" s="216"/>
    </row>
    <row r="268" spans="1:9" s="336" customFormat="1" ht="14.25">
      <c r="A268" s="566"/>
      <c r="B268" s="676"/>
      <c r="C268" s="657"/>
      <c r="D268" s="658"/>
      <c r="E268" s="257"/>
      <c r="F268" s="926"/>
      <c r="G268" s="225"/>
      <c r="H268" s="216"/>
    </row>
    <row r="269" spans="1:9" s="336" customFormat="1" ht="63.75">
      <c r="A269" s="569" t="s">
        <v>1203</v>
      </c>
      <c r="B269" s="678" t="s">
        <v>1204</v>
      </c>
      <c r="C269" s="679"/>
      <c r="D269" s="588"/>
      <c r="E269" s="221"/>
      <c r="F269" s="923"/>
      <c r="G269" s="202"/>
      <c r="H269" s="203"/>
    </row>
    <row r="270" spans="1:9" s="336" customFormat="1" ht="14.25">
      <c r="A270" s="685"/>
      <c r="B270" s="680"/>
      <c r="C270" s="578" t="s">
        <v>903</v>
      </c>
      <c r="D270" s="578">
        <v>1</v>
      </c>
      <c r="E270" s="218"/>
      <c r="F270" s="924">
        <f>D270*E270</f>
        <v>0</v>
      </c>
      <c r="G270" s="225"/>
      <c r="H270" s="222"/>
    </row>
    <row r="271" spans="1:9" s="264" customFormat="1" ht="14.25">
      <c r="A271" s="724"/>
      <c r="B271" s="725"/>
      <c r="C271" s="671"/>
      <c r="D271" s="671"/>
      <c r="E271" s="198"/>
      <c r="F271" s="911"/>
      <c r="G271" s="199"/>
      <c r="H271" s="263"/>
    </row>
    <row r="272" spans="1:9" s="350" customFormat="1" ht="16.149999999999999" customHeight="1">
      <c r="A272" s="694" t="s">
        <v>332</v>
      </c>
      <c r="B272" s="1918" t="s">
        <v>1205</v>
      </c>
      <c r="C272" s="1918"/>
      <c r="D272" s="1918"/>
      <c r="E272" s="259"/>
      <c r="F272" s="1786">
        <f>SUM(F222,F242,F245,F246,F250,F251,F254,F257,F260,F263,F264,F267,F270)</f>
        <v>0</v>
      </c>
      <c r="G272" s="352"/>
    </row>
    <row r="273" spans="1:8" s="343" customFormat="1" ht="16.149999999999999" customHeight="1">
      <c r="A273" s="695"/>
      <c r="B273" s="1917"/>
      <c r="C273" s="1917"/>
      <c r="D273" s="1917"/>
      <c r="E273" s="226"/>
      <c r="F273" s="917"/>
      <c r="G273" s="351"/>
    </row>
    <row r="274" spans="1:8" s="336" customFormat="1" ht="14.25">
      <c r="A274" s="510"/>
      <c r="B274" s="696" t="s">
        <v>244</v>
      </c>
      <c r="C274" s="696"/>
      <c r="D274" s="697"/>
      <c r="E274" s="227"/>
      <c r="F274" s="928"/>
      <c r="G274" s="228"/>
      <c r="H274" s="337"/>
    </row>
    <row r="275" spans="1:8" s="336" customFormat="1" ht="63.75">
      <c r="A275" s="510"/>
      <c r="B275" s="623" t="s">
        <v>940</v>
      </c>
      <c r="C275" s="696"/>
      <c r="D275" s="697"/>
      <c r="E275" s="227"/>
      <c r="F275" s="928"/>
      <c r="G275" s="228"/>
      <c r="H275" s="337"/>
    </row>
    <row r="276" spans="1:8" s="336" customFormat="1" ht="14.25">
      <c r="A276" s="685"/>
      <c r="B276" s="680"/>
      <c r="C276" s="726"/>
      <c r="D276" s="727"/>
      <c r="E276" s="749"/>
      <c r="F276" s="935"/>
      <c r="G276" s="203"/>
      <c r="H276" s="337"/>
    </row>
    <row r="277" spans="1:8" s="336" customFormat="1" ht="14.25">
      <c r="A277" s="685"/>
      <c r="B277" s="680"/>
      <c r="C277" s="728"/>
      <c r="D277" s="729"/>
      <c r="E277" s="749"/>
      <c r="F277" s="935"/>
      <c r="G277" s="353"/>
      <c r="H277" s="337"/>
    </row>
    <row r="278" spans="1:8" s="354" customFormat="1" ht="15">
      <c r="A278" s="730"/>
      <c r="B278" s="731"/>
      <c r="C278" s="732"/>
      <c r="D278" s="733"/>
      <c r="E278" s="750"/>
      <c r="F278" s="936"/>
      <c r="G278" s="232"/>
      <c r="H278" s="232"/>
    </row>
    <row r="279" spans="1:8" s="16" customFormat="1">
      <c r="A279" s="458" t="s">
        <v>425</v>
      </c>
      <c r="B279" s="505" t="s">
        <v>32</v>
      </c>
      <c r="C279" s="460"/>
      <c r="D279" s="751"/>
      <c r="E279" s="482"/>
      <c r="F279" s="506"/>
      <c r="G279" s="490"/>
    </row>
    <row r="280" spans="1:8" s="264" customFormat="1" ht="14.25">
      <c r="A280" s="752"/>
      <c r="B280" s="707"/>
      <c r="C280" s="753"/>
      <c r="D280" s="754"/>
      <c r="E280" s="755"/>
      <c r="F280" s="937"/>
      <c r="G280" s="756"/>
      <c r="H280" s="263"/>
    </row>
    <row r="281" spans="1:8" s="356" customFormat="1" ht="15">
      <c r="A281" s="757" t="s">
        <v>331</v>
      </c>
      <c r="B281" s="758" t="s">
        <v>787</v>
      </c>
      <c r="C281" s="758"/>
      <c r="D281" s="759"/>
      <c r="E281" s="760"/>
      <c r="F281" s="1788">
        <f>F196</f>
        <v>0</v>
      </c>
      <c r="G281" s="761"/>
      <c r="H281" s="355"/>
    </row>
    <row r="282" spans="1:8" s="356" customFormat="1" ht="15">
      <c r="A282" s="762" t="s">
        <v>332</v>
      </c>
      <c r="B282" s="763" t="s">
        <v>1206</v>
      </c>
      <c r="C282" s="763"/>
      <c r="D282" s="764"/>
      <c r="E282" s="765"/>
      <c r="F282" s="1789">
        <f>F272</f>
        <v>0</v>
      </c>
      <c r="G282" s="761"/>
      <c r="H282" s="355"/>
    </row>
    <row r="283" spans="1:8" s="264" customFormat="1" ht="15">
      <c r="A283" s="766"/>
      <c r="B283" s="767"/>
      <c r="C283" s="768"/>
      <c r="D283" s="769"/>
      <c r="E283" s="755"/>
      <c r="F283" s="1790"/>
      <c r="G283" s="770"/>
      <c r="H283" s="263"/>
    </row>
    <row r="284" spans="1:8" s="358" customFormat="1" ht="15">
      <c r="A284" s="771"/>
      <c r="B284" s="772" t="s">
        <v>35</v>
      </c>
      <c r="C284" s="773"/>
      <c r="D284" s="774"/>
      <c r="E284" s="775"/>
      <c r="F284" s="938">
        <f>SUM(F281:F282)</f>
        <v>0</v>
      </c>
      <c r="G284" s="776"/>
      <c r="H284" s="357"/>
    </row>
    <row r="285" spans="1:8">
      <c r="A285" s="470"/>
      <c r="B285" s="472"/>
      <c r="C285" s="472"/>
      <c r="D285" s="470"/>
      <c r="E285" s="576"/>
      <c r="F285" s="1791"/>
      <c r="G285" s="777"/>
    </row>
    <row r="286" spans="1:8" s="16" customFormat="1" ht="15">
      <c r="A286" s="540"/>
      <c r="B286" s="543" t="s">
        <v>428</v>
      </c>
      <c r="C286" s="472"/>
      <c r="D286" s="470"/>
      <c r="E286" s="486"/>
      <c r="F286" s="1792">
        <f>0.25*F284</f>
        <v>0</v>
      </c>
      <c r="G286" s="490"/>
    </row>
    <row r="287" spans="1:8" s="16" customFormat="1">
      <c r="A287" s="540"/>
      <c r="B287" s="543"/>
      <c r="C287" s="472"/>
      <c r="D287" s="470"/>
      <c r="E287" s="486"/>
      <c r="F287" s="1791"/>
      <c r="G287" s="490"/>
    </row>
    <row r="288" spans="1:8" s="16" customFormat="1" ht="15">
      <c r="A288" s="544"/>
      <c r="B288" s="545" t="s">
        <v>427</v>
      </c>
      <c r="C288" s="477"/>
      <c r="D288" s="475"/>
      <c r="E288" s="487"/>
      <c r="F288" s="1793">
        <f>SUM(F284,F286)</f>
        <v>0</v>
      </c>
      <c r="G288" s="778"/>
    </row>
    <row r="289" spans="1:9" s="264" customFormat="1" ht="15" customHeight="1">
      <c r="A289" s="1915"/>
      <c r="B289" s="1915"/>
      <c r="C289" s="1915"/>
      <c r="D289" s="1915"/>
      <c r="E289" s="1915"/>
      <c r="F289" s="1915"/>
      <c r="G289" s="1915"/>
      <c r="H289" s="359"/>
      <c r="I289" s="215"/>
    </row>
    <row r="290" spans="1:9">
      <c r="A290" s="470"/>
      <c r="B290" s="472"/>
      <c r="C290" s="472"/>
      <c r="D290" s="470"/>
      <c r="E290" s="576"/>
      <c r="F290" s="576"/>
      <c r="G290" s="777"/>
    </row>
    <row r="291" spans="1:9">
      <c r="A291" s="470"/>
      <c r="B291" s="472"/>
      <c r="C291" s="472"/>
      <c r="D291" s="470"/>
      <c r="E291" s="576"/>
      <c r="F291" s="576"/>
      <c r="G291" s="777"/>
    </row>
    <row r="292" spans="1:9" s="105" customFormat="1">
      <c r="A292" s="458"/>
      <c r="B292" s="459"/>
      <c r="C292" s="460"/>
      <c r="D292" s="751"/>
      <c r="E292" s="779"/>
      <c r="F292" s="482"/>
      <c r="G292" s="490"/>
    </row>
    <row r="293" spans="1:9" s="105" customFormat="1">
      <c r="A293" s="277"/>
      <c r="B293" s="106"/>
      <c r="C293" s="147"/>
      <c r="D293" s="387"/>
      <c r="E293" s="363"/>
      <c r="F293" s="144"/>
    </row>
    <row r="294" spans="1:9" s="105" customFormat="1">
      <c r="A294" s="277"/>
      <c r="B294" s="122"/>
      <c r="C294" s="159"/>
      <c r="D294" s="388"/>
      <c r="E294" s="125"/>
      <c r="F294" s="146"/>
    </row>
    <row r="295" spans="1:9" s="105" customFormat="1">
      <c r="A295" s="277"/>
      <c r="B295" s="122"/>
      <c r="C295" s="159"/>
      <c r="D295" s="388"/>
      <c r="E295" s="125"/>
      <c r="F295" s="146"/>
    </row>
    <row r="296" spans="1:9" s="105" customFormat="1">
      <c r="A296" s="277"/>
      <c r="B296" s="122"/>
      <c r="C296" s="159"/>
      <c r="D296" s="388"/>
      <c r="E296" s="125"/>
      <c r="F296" s="146"/>
    </row>
    <row r="297" spans="1:9" s="105" customFormat="1">
      <c r="A297" s="277"/>
      <c r="B297" s="122"/>
      <c r="C297" s="159"/>
      <c r="D297" s="388"/>
      <c r="E297" s="125"/>
      <c r="F297" s="146"/>
    </row>
    <row r="298" spans="1:9" s="105" customFormat="1">
      <c r="A298" s="277"/>
      <c r="B298" s="122"/>
      <c r="C298" s="159"/>
      <c r="D298" s="388"/>
      <c r="E298" s="125"/>
      <c r="F298" s="146"/>
    </row>
    <row r="299" spans="1:9" s="105" customFormat="1">
      <c r="A299" s="277"/>
      <c r="B299" s="122"/>
      <c r="C299" s="159"/>
      <c r="D299" s="388"/>
      <c r="E299" s="125"/>
      <c r="F299" s="146"/>
    </row>
    <row r="300" spans="1:9" s="105" customFormat="1">
      <c r="A300" s="292"/>
      <c r="B300" s="122"/>
      <c r="C300" s="123"/>
      <c r="D300" s="388"/>
      <c r="E300" s="125"/>
      <c r="F300" s="146"/>
    </row>
    <row r="301" spans="1:9" s="105" customFormat="1">
      <c r="A301" s="300"/>
      <c r="B301" s="150"/>
      <c r="C301" s="151"/>
      <c r="D301" s="389"/>
      <c r="E301" s="152"/>
      <c r="F301" s="385"/>
    </row>
    <row r="302" spans="1:9" s="105" customFormat="1">
      <c r="A302" s="305"/>
      <c r="B302" s="265"/>
      <c r="C302" s="266"/>
      <c r="D302" s="390"/>
      <c r="F302" s="148"/>
    </row>
    <row r="303" spans="1:9" s="105" customFormat="1">
      <c r="A303" s="305"/>
      <c r="B303" s="267"/>
      <c r="C303" s="266"/>
      <c r="D303" s="390"/>
      <c r="F303" s="148"/>
    </row>
    <row r="304" spans="1:9" s="105" customFormat="1">
      <c r="A304" s="305"/>
      <c r="B304" s="265"/>
      <c r="C304" s="266"/>
      <c r="D304" s="390"/>
      <c r="F304" s="148"/>
    </row>
    <row r="305" spans="1:6" s="126" customFormat="1">
      <c r="A305" s="306"/>
      <c r="B305" s="268"/>
      <c r="C305" s="269"/>
      <c r="D305" s="391"/>
      <c r="E305" s="939"/>
      <c r="F305" s="940"/>
    </row>
    <row r="306" spans="1:6">
      <c r="A306" s="307"/>
      <c r="B306" s="177"/>
      <c r="C306" s="177"/>
      <c r="D306" s="307"/>
      <c r="E306" s="16"/>
      <c r="F306" s="16"/>
    </row>
  </sheetData>
  <sheetProtection algorithmName="SHA-512" hashValue="7ODH/4upNOtZxAxU7/aSzJF8ybu1dqRFBHlV5WYM+foTEWUsj4c8EtTB4Jrz/JHa8W7Ck2X6YCPxkZiokQXNWA==" saltValue="AgQx63I10FfFD16aS3Htuw==" spinCount="100000" sheet="1" objects="1" scenarios="1"/>
  <mergeCells count="7">
    <mergeCell ref="A289:G289"/>
    <mergeCell ref="B4:F4"/>
    <mergeCell ref="B273:D273"/>
    <mergeCell ref="B196:D196"/>
    <mergeCell ref="B197:D197"/>
    <mergeCell ref="B202:D202"/>
    <mergeCell ref="B272:D272"/>
  </mergeCells>
  <phoneticPr fontId="5" type="noConversion"/>
  <pageMargins left="0.74803149606299213" right="0.74803149606299213" top="0.82677165354330717" bottom="0.70866141732283472" header="0.31496062992125984" footer="0.51181102362204722"/>
  <pageSetup paperSize="9" orientation="portrait" r:id="rId1"/>
  <headerFooter alignWithMargins="0">
    <oddHeader xml:space="preserve">&amp;L&amp;"Arial,Bold"Izgradnja groblja Zoričići - Mrtvačnica, Crikvenica&amp;"Arial,Regular"
&amp;R&amp;"Arial,Bold"TROŠKOVNIK </oddHeader>
    <oddFooter>&amp;L&amp;9
&amp;R&amp;9&amp;P</oddFooter>
  </headerFooter>
  <rowBreaks count="6" manualBreakCount="6">
    <brk id="138" max="5" man="1"/>
    <brk id="162" max="5" man="1"/>
    <brk id="177" max="5" man="1"/>
    <brk id="201" max="16383" man="1"/>
    <brk id="258" max="5" man="1"/>
    <brk id="278"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IV212"/>
  <sheetViews>
    <sheetView view="pageLayout" zoomScaleNormal="100" workbookViewId="0">
      <selection activeCell="D193" sqref="D193:E193"/>
    </sheetView>
  </sheetViews>
  <sheetFormatPr defaultRowHeight="12.75"/>
  <cols>
    <col min="1" max="1" width="6.28515625" style="304" customWidth="1"/>
    <col min="2" max="2" width="44.7109375" customWidth="1"/>
    <col min="3" max="4" width="7.140625" customWidth="1"/>
    <col min="5" max="5" width="10.5703125" style="1" customWidth="1"/>
    <col min="6" max="6" width="12.140625" style="1" customWidth="1"/>
  </cols>
  <sheetData>
    <row r="1" spans="1:11" s="16" customFormat="1" ht="23.25" customHeight="1" thickBot="1">
      <c r="A1" s="816" t="s">
        <v>843</v>
      </c>
      <c r="B1" s="817" t="s">
        <v>844</v>
      </c>
      <c r="C1" s="817" t="s">
        <v>866</v>
      </c>
      <c r="D1" s="817" t="s">
        <v>845</v>
      </c>
      <c r="E1" s="941" t="s">
        <v>430</v>
      </c>
      <c r="F1" s="890" t="s">
        <v>431</v>
      </c>
    </row>
    <row r="2" spans="1:11" s="1" customFormat="1">
      <c r="A2" s="406"/>
      <c r="B2" s="438"/>
      <c r="C2" s="409"/>
      <c r="D2" s="818"/>
      <c r="E2" s="370"/>
      <c r="F2" s="370"/>
    </row>
    <row r="3" spans="1:11" s="1" customFormat="1">
      <c r="A3" s="458"/>
      <c r="B3" s="505"/>
      <c r="C3" s="819"/>
      <c r="D3" s="819"/>
      <c r="E3" s="9"/>
      <c r="F3" s="779"/>
    </row>
    <row r="4" spans="1:11" s="1" customFormat="1">
      <c r="A4" s="784" t="s">
        <v>1233</v>
      </c>
      <c r="B4" s="820" t="s">
        <v>755</v>
      </c>
      <c r="C4" s="460"/>
      <c r="D4" s="821"/>
      <c r="E4" s="9"/>
      <c r="F4" s="779"/>
    </row>
    <row r="5" spans="1:11" s="183" customFormat="1">
      <c r="A5" s="822"/>
      <c r="B5" s="823"/>
      <c r="C5" s="824"/>
      <c r="D5" s="783"/>
      <c r="E5" s="186"/>
      <c r="F5" s="783"/>
      <c r="I5" s="187"/>
      <c r="J5" s="188"/>
    </row>
    <row r="6" spans="1:11" s="183" customFormat="1">
      <c r="A6" s="825" t="s">
        <v>403</v>
      </c>
      <c r="B6" s="826" t="s">
        <v>404</v>
      </c>
      <c r="C6" s="827"/>
      <c r="D6" s="828"/>
      <c r="E6" s="191"/>
      <c r="F6" s="828"/>
      <c r="I6" s="187"/>
      <c r="J6" s="188"/>
    </row>
    <row r="7" spans="1:11">
      <c r="A7" s="470"/>
      <c r="B7" s="472"/>
      <c r="C7" s="472"/>
      <c r="D7" s="472"/>
      <c r="F7" s="576"/>
    </row>
    <row r="8" spans="1:11" s="183" customFormat="1">
      <c r="A8" s="829"/>
      <c r="B8" s="830"/>
      <c r="C8" s="830"/>
      <c r="D8" s="830"/>
      <c r="E8" s="233"/>
      <c r="F8" s="830"/>
      <c r="G8" s="233"/>
      <c r="H8" s="233"/>
      <c r="I8" s="233"/>
      <c r="J8" s="233"/>
      <c r="K8" s="233"/>
    </row>
    <row r="9" spans="1:11" s="189" customFormat="1">
      <c r="A9" s="825" t="s">
        <v>405</v>
      </c>
      <c r="B9" s="826" t="s">
        <v>406</v>
      </c>
      <c r="C9" s="826"/>
      <c r="D9" s="826"/>
      <c r="F9" s="826"/>
    </row>
    <row r="10" spans="1:11" s="183" customFormat="1">
      <c r="A10" s="829">
        <v>1</v>
      </c>
      <c r="B10" s="234" t="s">
        <v>407</v>
      </c>
      <c r="C10" s="235" t="s">
        <v>887</v>
      </c>
      <c r="D10" s="235">
        <v>120</v>
      </c>
      <c r="E10" s="734"/>
      <c r="F10" s="783">
        <f>E10*D10</f>
        <v>0</v>
      </c>
      <c r="G10" s="233"/>
      <c r="H10" s="233"/>
      <c r="I10" s="233"/>
      <c r="J10" s="233"/>
      <c r="K10" s="233"/>
    </row>
    <row r="11" spans="1:11" s="183" customFormat="1" ht="39.75">
      <c r="A11" s="788">
        <v>2</v>
      </c>
      <c r="B11" s="234" t="s">
        <v>87</v>
      </c>
      <c r="C11" s="235" t="s">
        <v>887</v>
      </c>
      <c r="D11" s="235">
        <v>130</v>
      </c>
      <c r="E11" s="734"/>
      <c r="F11" s="942">
        <f>E11*D11</f>
        <v>0</v>
      </c>
      <c r="G11" s="186"/>
      <c r="H11" s="186"/>
      <c r="I11" s="185"/>
      <c r="J11" s="185"/>
      <c r="K11" s="185"/>
    </row>
    <row r="12" spans="1:11" s="183" customFormat="1">
      <c r="A12" s="788">
        <v>3</v>
      </c>
      <c r="B12" s="234" t="s">
        <v>88</v>
      </c>
      <c r="C12" s="235" t="s">
        <v>263</v>
      </c>
      <c r="D12" s="235">
        <v>38.4</v>
      </c>
      <c r="E12" s="734"/>
      <c r="F12" s="942">
        <f t="shared" ref="F12:F22" si="0">E12*D12</f>
        <v>0</v>
      </c>
      <c r="G12" s="186"/>
      <c r="H12" s="186"/>
      <c r="I12" s="185"/>
      <c r="J12" s="185"/>
      <c r="K12" s="185"/>
    </row>
    <row r="13" spans="1:11" s="183" customFormat="1" ht="38.25">
      <c r="A13" s="788">
        <v>4</v>
      </c>
      <c r="B13" s="234" t="s">
        <v>89</v>
      </c>
      <c r="C13" s="235" t="s">
        <v>887</v>
      </c>
      <c r="D13" s="235">
        <v>120</v>
      </c>
      <c r="E13" s="734"/>
      <c r="F13" s="942">
        <f t="shared" si="0"/>
        <v>0</v>
      </c>
      <c r="G13" s="186"/>
      <c r="H13" s="186"/>
      <c r="I13" s="185"/>
      <c r="J13" s="185"/>
      <c r="K13" s="185"/>
    </row>
    <row r="14" spans="1:11" s="183" customFormat="1" ht="25.5">
      <c r="A14" s="788">
        <v>5</v>
      </c>
      <c r="B14" s="234" t="s">
        <v>90</v>
      </c>
      <c r="C14" s="235" t="s">
        <v>887</v>
      </c>
      <c r="D14" s="235">
        <v>138</v>
      </c>
      <c r="E14" s="734"/>
      <c r="F14" s="942">
        <f t="shared" si="0"/>
        <v>0</v>
      </c>
      <c r="G14" s="186"/>
      <c r="H14" s="186"/>
      <c r="I14" s="185"/>
      <c r="J14" s="185"/>
      <c r="K14" s="185"/>
    </row>
    <row r="15" spans="1:11" s="183" customFormat="1">
      <c r="A15" s="788">
        <v>6</v>
      </c>
      <c r="B15" s="234" t="s">
        <v>91</v>
      </c>
      <c r="C15" s="235" t="s">
        <v>887</v>
      </c>
      <c r="D15" s="235">
        <v>130</v>
      </c>
      <c r="E15" s="734"/>
      <c r="F15" s="942">
        <f t="shared" si="0"/>
        <v>0</v>
      </c>
      <c r="G15" s="186"/>
      <c r="H15" s="186"/>
      <c r="I15" s="185"/>
      <c r="J15" s="185"/>
      <c r="K15" s="185"/>
    </row>
    <row r="16" spans="1:11" s="183" customFormat="1">
      <c r="A16" s="788">
        <v>7</v>
      </c>
      <c r="B16" s="234" t="s">
        <v>92</v>
      </c>
      <c r="C16" s="235" t="s">
        <v>887</v>
      </c>
      <c r="D16" s="235">
        <v>130</v>
      </c>
      <c r="E16" s="734"/>
      <c r="F16" s="942">
        <f t="shared" si="0"/>
        <v>0</v>
      </c>
      <c r="G16" s="186"/>
      <c r="H16" s="186"/>
      <c r="I16" s="185"/>
      <c r="J16" s="185"/>
      <c r="K16" s="185"/>
    </row>
    <row r="17" spans="1:256" s="183" customFormat="1" ht="25.5">
      <c r="A17" s="788">
        <v>8</v>
      </c>
      <c r="B17" s="234" t="s">
        <v>93</v>
      </c>
      <c r="C17" s="235" t="s">
        <v>887</v>
      </c>
      <c r="D17" s="235">
        <v>12</v>
      </c>
      <c r="E17" s="734"/>
      <c r="F17" s="942">
        <f t="shared" si="0"/>
        <v>0</v>
      </c>
      <c r="G17" s="186"/>
      <c r="H17" s="186"/>
      <c r="I17" s="185"/>
      <c r="J17" s="185"/>
      <c r="K17" s="185"/>
    </row>
    <row r="18" spans="1:256" s="183" customFormat="1" ht="63.75">
      <c r="A18" s="788">
        <v>9</v>
      </c>
      <c r="B18" s="234" t="s">
        <v>94</v>
      </c>
      <c r="C18" s="235" t="s">
        <v>887</v>
      </c>
      <c r="D18" s="235">
        <v>2</v>
      </c>
      <c r="E18" s="734"/>
      <c r="F18" s="942">
        <f t="shared" si="0"/>
        <v>0</v>
      </c>
      <c r="G18" s="186"/>
      <c r="H18" s="186"/>
      <c r="I18" s="185"/>
      <c r="J18" s="185"/>
      <c r="K18" s="185"/>
    </row>
    <row r="19" spans="1:256" s="183" customFormat="1" ht="15" customHeight="1">
      <c r="A19" s="788">
        <v>10</v>
      </c>
      <c r="B19" s="234" t="s">
        <v>95</v>
      </c>
      <c r="C19" s="235" t="s">
        <v>650</v>
      </c>
      <c r="D19" s="235">
        <v>2</v>
      </c>
      <c r="E19" s="734"/>
      <c r="F19" s="942">
        <f t="shared" si="0"/>
        <v>0</v>
      </c>
      <c r="G19" s="186"/>
      <c r="H19" s="186"/>
      <c r="I19" s="185"/>
      <c r="J19" s="185"/>
      <c r="K19" s="185"/>
    </row>
    <row r="20" spans="1:256" s="183" customFormat="1">
      <c r="A20" s="788">
        <v>11</v>
      </c>
      <c r="B20" s="234" t="s">
        <v>96</v>
      </c>
      <c r="C20" s="235" t="s">
        <v>867</v>
      </c>
      <c r="D20" s="235">
        <v>1</v>
      </c>
      <c r="E20" s="734"/>
      <c r="F20" s="942">
        <f t="shared" si="0"/>
        <v>0</v>
      </c>
      <c r="G20" s="186"/>
      <c r="H20" s="186"/>
      <c r="I20" s="185"/>
      <c r="J20" s="185"/>
      <c r="K20" s="185"/>
    </row>
    <row r="21" spans="1:256" s="183" customFormat="1" ht="38.25">
      <c r="A21" s="788">
        <v>12</v>
      </c>
      <c r="B21" s="234" t="s">
        <v>97</v>
      </c>
      <c r="C21" s="235" t="s">
        <v>98</v>
      </c>
      <c r="D21" s="235">
        <v>1</v>
      </c>
      <c r="E21" s="734"/>
      <c r="F21" s="942">
        <f t="shared" si="0"/>
        <v>0</v>
      </c>
      <c r="G21" s="186"/>
      <c r="H21" s="186"/>
      <c r="I21" s="185"/>
      <c r="J21" s="185"/>
      <c r="K21" s="185"/>
    </row>
    <row r="22" spans="1:256" s="183" customFormat="1" ht="25.5">
      <c r="A22" s="788">
        <v>13</v>
      </c>
      <c r="B22" s="234" t="s">
        <v>99</v>
      </c>
      <c r="C22" s="235" t="s">
        <v>98</v>
      </c>
      <c r="D22" s="235">
        <v>1</v>
      </c>
      <c r="E22" s="734"/>
      <c r="F22" s="942">
        <f t="shared" si="0"/>
        <v>0</v>
      </c>
      <c r="G22" s="186"/>
      <c r="H22" s="186"/>
      <c r="I22" s="185"/>
      <c r="J22" s="185"/>
      <c r="K22" s="185"/>
    </row>
    <row r="23" spans="1:256" s="238" customFormat="1">
      <c r="A23" s="825"/>
      <c r="B23" s="826" t="s">
        <v>100</v>
      </c>
      <c r="C23" s="826"/>
      <c r="D23" s="826"/>
      <c r="E23" s="1805"/>
      <c r="F23" s="1804">
        <f>SUM(F10:F22)</f>
        <v>0</v>
      </c>
      <c r="G23" s="193"/>
      <c r="H23" s="193"/>
      <c r="I23" s="192"/>
      <c r="J23" s="192"/>
      <c r="K23" s="192"/>
    </row>
    <row r="24" spans="1:256" s="183" customFormat="1">
      <c r="A24" s="788"/>
      <c r="B24" s="831"/>
      <c r="C24" s="832"/>
      <c r="D24" s="832"/>
      <c r="E24" s="861"/>
      <c r="F24" s="942"/>
      <c r="G24" s="186"/>
      <c r="H24" s="186"/>
      <c r="I24" s="185"/>
      <c r="J24" s="185"/>
      <c r="K24" s="185"/>
    </row>
    <row r="25" spans="1:256" s="183" customFormat="1">
      <c r="A25" s="788"/>
      <c r="B25" s="831"/>
      <c r="C25" s="832"/>
      <c r="D25" s="832"/>
      <c r="E25" s="861"/>
      <c r="F25" s="942"/>
      <c r="G25" s="186"/>
      <c r="H25" s="186"/>
      <c r="I25" s="185"/>
      <c r="J25" s="185"/>
      <c r="K25" s="185"/>
    </row>
    <row r="26" spans="1:256" s="183" customFormat="1">
      <c r="A26" s="788"/>
      <c r="B26" s="781"/>
      <c r="C26" s="782"/>
      <c r="D26" s="782"/>
      <c r="E26" s="734"/>
      <c r="F26" s="942"/>
      <c r="G26" s="186"/>
      <c r="H26" s="186"/>
      <c r="I26" s="185"/>
      <c r="J26" s="185"/>
      <c r="K26" s="185"/>
    </row>
    <row r="27" spans="1:256" s="183" customFormat="1">
      <c r="A27" s="825" t="s">
        <v>101</v>
      </c>
      <c r="B27" s="826" t="s">
        <v>102</v>
      </c>
      <c r="C27" s="826"/>
      <c r="D27" s="826"/>
      <c r="E27" s="1805"/>
      <c r="F27" s="1806"/>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89"/>
      <c r="GM27" s="189"/>
      <c r="GN27" s="189"/>
      <c r="GO27" s="189"/>
      <c r="GP27" s="189"/>
      <c r="GQ27" s="189"/>
      <c r="GR27" s="189"/>
      <c r="GS27" s="189"/>
      <c r="GT27" s="189"/>
      <c r="GU27" s="189"/>
      <c r="GV27" s="189"/>
      <c r="GW27" s="189"/>
      <c r="GX27" s="189"/>
      <c r="GY27" s="189"/>
      <c r="GZ27" s="189"/>
      <c r="HA27" s="189"/>
      <c r="HB27" s="189"/>
      <c r="HC27" s="189"/>
      <c r="HD27" s="189"/>
      <c r="HE27" s="189"/>
      <c r="HF27" s="189"/>
      <c r="HG27" s="189"/>
      <c r="HH27" s="189"/>
      <c r="HI27" s="189"/>
      <c r="HJ27" s="189"/>
      <c r="HK27" s="189"/>
      <c r="HL27" s="189"/>
      <c r="HM27" s="189"/>
      <c r="HN27" s="189"/>
      <c r="HO27" s="189"/>
      <c r="HP27" s="189"/>
      <c r="HQ27" s="189"/>
      <c r="HR27" s="189"/>
      <c r="HS27" s="189"/>
      <c r="HT27" s="189"/>
      <c r="HU27" s="189"/>
      <c r="HV27" s="189"/>
      <c r="HW27" s="189"/>
      <c r="HX27" s="189"/>
      <c r="HY27" s="189"/>
      <c r="HZ27" s="189"/>
      <c r="IA27" s="189"/>
      <c r="IB27" s="189"/>
      <c r="IC27" s="189"/>
      <c r="ID27" s="189"/>
      <c r="IE27" s="189"/>
      <c r="IF27" s="189"/>
      <c r="IG27" s="189"/>
      <c r="IH27" s="189"/>
      <c r="II27" s="189"/>
      <c r="IJ27" s="189"/>
      <c r="IK27" s="189"/>
      <c r="IL27" s="189"/>
      <c r="IM27" s="189"/>
      <c r="IN27" s="189"/>
      <c r="IO27" s="189"/>
      <c r="IP27" s="189"/>
      <c r="IQ27" s="189"/>
      <c r="IR27" s="189"/>
      <c r="IS27" s="189"/>
      <c r="IT27" s="189"/>
      <c r="IU27" s="189"/>
      <c r="IV27" s="189"/>
    </row>
    <row r="28" spans="1:256" s="183" customFormat="1">
      <c r="A28" s="788"/>
      <c r="B28" s="781"/>
      <c r="C28" s="782"/>
      <c r="D28" s="782"/>
      <c r="E28" s="734"/>
      <c r="F28" s="942"/>
      <c r="G28" s="186"/>
      <c r="H28" s="186"/>
      <c r="I28" s="185"/>
      <c r="J28" s="185"/>
      <c r="K28" s="185"/>
    </row>
    <row r="29" spans="1:256" s="183" customFormat="1">
      <c r="A29" s="788">
        <v>1</v>
      </c>
      <c r="B29" s="234" t="s">
        <v>103</v>
      </c>
      <c r="C29" s="235"/>
      <c r="D29" s="235">
        <v>1</v>
      </c>
      <c r="E29" s="734"/>
      <c r="F29" s="942">
        <f>E29*D29</f>
        <v>0</v>
      </c>
      <c r="G29" s="186"/>
      <c r="H29" s="186"/>
      <c r="I29" s="185"/>
      <c r="J29" s="185"/>
      <c r="K29" s="185"/>
    </row>
    <row r="30" spans="1:256" s="183" customFormat="1">
      <c r="A30" s="788"/>
      <c r="B30" s="234"/>
      <c r="C30" s="235"/>
      <c r="D30" s="235"/>
      <c r="E30" s="734"/>
      <c r="F30" s="942"/>
      <c r="G30" s="186"/>
      <c r="H30" s="186"/>
      <c r="I30" s="185"/>
      <c r="J30" s="185"/>
      <c r="K30" s="185"/>
    </row>
    <row r="31" spans="1:256" s="183" customFormat="1" ht="64.5" customHeight="1">
      <c r="A31" s="788">
        <v>2</v>
      </c>
      <c r="B31" s="958" t="s">
        <v>1812</v>
      </c>
      <c r="C31" s="235" t="s">
        <v>650</v>
      </c>
      <c r="D31" s="235">
        <v>1</v>
      </c>
      <c r="E31" s="734"/>
      <c r="F31" s="942">
        <f>E31*D31</f>
        <v>0</v>
      </c>
      <c r="G31" s="186"/>
      <c r="H31" s="186"/>
      <c r="I31" s="185"/>
      <c r="J31" s="185"/>
      <c r="K31" s="185"/>
    </row>
    <row r="32" spans="1:256" s="183" customFormat="1" ht="15" customHeight="1">
      <c r="A32" s="788"/>
      <c r="B32" s="958"/>
      <c r="C32" s="235"/>
      <c r="D32" s="235"/>
      <c r="E32" s="734"/>
      <c r="F32" s="942"/>
      <c r="G32" s="186"/>
      <c r="H32" s="186"/>
      <c r="I32" s="185"/>
      <c r="J32" s="185"/>
      <c r="K32" s="185"/>
    </row>
    <row r="33" spans="1:11" s="183" customFormat="1" ht="51">
      <c r="A33" s="788">
        <v>3</v>
      </c>
      <c r="B33" s="234" t="s">
        <v>104</v>
      </c>
      <c r="C33" s="235"/>
      <c r="D33" s="235"/>
      <c r="E33" s="734"/>
      <c r="F33" s="942"/>
      <c r="G33" s="186"/>
      <c r="H33" s="186"/>
      <c r="I33" s="185"/>
      <c r="J33" s="185"/>
      <c r="K33" s="185"/>
    </row>
    <row r="34" spans="1:11" s="183" customFormat="1">
      <c r="A34" s="788"/>
      <c r="B34" s="234" t="s">
        <v>105</v>
      </c>
      <c r="C34" s="235" t="s">
        <v>650</v>
      </c>
      <c r="D34" s="235">
        <v>1</v>
      </c>
      <c r="E34" s="734"/>
      <c r="F34" s="942">
        <f t="shared" ref="F34:F51" si="1">E34*D34</f>
        <v>0</v>
      </c>
      <c r="G34" s="186"/>
      <c r="H34" s="186"/>
      <c r="I34" s="185"/>
      <c r="J34" s="185"/>
      <c r="K34" s="185"/>
    </row>
    <row r="35" spans="1:11" s="183" customFormat="1">
      <c r="A35" s="788"/>
      <c r="B35" s="234" t="s">
        <v>106</v>
      </c>
      <c r="C35" s="235" t="s">
        <v>650</v>
      </c>
      <c r="D35" s="235">
        <v>1</v>
      </c>
      <c r="E35" s="734"/>
      <c r="F35" s="942">
        <f t="shared" si="1"/>
        <v>0</v>
      </c>
      <c r="G35" s="186"/>
      <c r="H35" s="186"/>
      <c r="I35" s="185"/>
      <c r="J35" s="185"/>
      <c r="K35" s="185"/>
    </row>
    <row r="36" spans="1:11" s="183" customFormat="1">
      <c r="A36" s="788"/>
      <c r="B36" s="234" t="s">
        <v>107</v>
      </c>
      <c r="C36" s="235" t="s">
        <v>650</v>
      </c>
      <c r="D36" s="235">
        <v>4</v>
      </c>
      <c r="E36" s="734"/>
      <c r="F36" s="942">
        <f t="shared" si="1"/>
        <v>0</v>
      </c>
      <c r="G36" s="186"/>
      <c r="H36" s="186"/>
      <c r="I36" s="185"/>
      <c r="J36" s="185"/>
      <c r="K36" s="185"/>
    </row>
    <row r="37" spans="1:11" s="183" customFormat="1">
      <c r="A37" s="788"/>
      <c r="B37" s="234" t="s">
        <v>108</v>
      </c>
      <c r="C37" s="235" t="s">
        <v>650</v>
      </c>
      <c r="D37" s="235">
        <v>2</v>
      </c>
      <c r="E37" s="734"/>
      <c r="F37" s="942">
        <f t="shared" si="1"/>
        <v>0</v>
      </c>
      <c r="G37" s="186"/>
      <c r="H37" s="186"/>
      <c r="I37" s="185"/>
      <c r="J37" s="185"/>
      <c r="K37" s="185"/>
    </row>
    <row r="38" spans="1:11" s="183" customFormat="1">
      <c r="A38" s="788"/>
      <c r="B38" s="234" t="s">
        <v>109</v>
      </c>
      <c r="C38" s="235" t="s">
        <v>650</v>
      </c>
      <c r="D38" s="235">
        <v>1</v>
      </c>
      <c r="E38" s="734"/>
      <c r="F38" s="942">
        <f t="shared" si="1"/>
        <v>0</v>
      </c>
      <c r="G38" s="186"/>
      <c r="H38" s="186"/>
      <c r="I38" s="185"/>
      <c r="J38" s="185"/>
      <c r="K38" s="185"/>
    </row>
    <row r="39" spans="1:11" s="183" customFormat="1">
      <c r="A39" s="833" t="s">
        <v>401</v>
      </c>
      <c r="B39" s="234" t="s">
        <v>110</v>
      </c>
      <c r="C39" s="235" t="s">
        <v>650</v>
      </c>
      <c r="D39" s="235">
        <v>1</v>
      </c>
      <c r="E39" s="734"/>
      <c r="F39" s="942">
        <f t="shared" si="1"/>
        <v>0</v>
      </c>
      <c r="G39" s="186"/>
      <c r="H39" s="186"/>
      <c r="I39" s="185"/>
      <c r="J39" s="185"/>
      <c r="K39" s="185"/>
    </row>
    <row r="40" spans="1:11" s="183" customFormat="1">
      <c r="A40" s="833" t="s">
        <v>401</v>
      </c>
      <c r="B40" s="234" t="s">
        <v>111</v>
      </c>
      <c r="C40" s="235" t="s">
        <v>650</v>
      </c>
      <c r="D40" s="235">
        <v>1</v>
      </c>
      <c r="E40" s="734"/>
      <c r="F40" s="942">
        <f t="shared" si="1"/>
        <v>0</v>
      </c>
      <c r="G40" s="186"/>
      <c r="H40" s="186"/>
      <c r="I40" s="185"/>
      <c r="J40" s="185"/>
      <c r="K40" s="185"/>
    </row>
    <row r="41" spans="1:11" s="183" customFormat="1">
      <c r="A41" s="833" t="s">
        <v>401</v>
      </c>
      <c r="B41" s="234" t="s">
        <v>112</v>
      </c>
      <c r="C41" s="235" t="s">
        <v>650</v>
      </c>
      <c r="D41" s="235">
        <v>1</v>
      </c>
      <c r="E41" s="734"/>
      <c r="F41" s="942">
        <f t="shared" si="1"/>
        <v>0</v>
      </c>
      <c r="G41" s="186"/>
      <c r="H41" s="186"/>
      <c r="I41" s="185"/>
      <c r="J41" s="185"/>
      <c r="K41" s="185"/>
    </row>
    <row r="42" spans="1:11" s="183" customFormat="1">
      <c r="A42" s="833" t="s">
        <v>401</v>
      </c>
      <c r="B42" s="234" t="s">
        <v>113</v>
      </c>
      <c r="C42" s="235" t="s">
        <v>650</v>
      </c>
      <c r="D42" s="235">
        <v>1</v>
      </c>
      <c r="E42" s="734"/>
      <c r="F42" s="942">
        <f t="shared" si="1"/>
        <v>0</v>
      </c>
      <c r="G42" s="186"/>
      <c r="H42" s="186"/>
      <c r="I42" s="185"/>
      <c r="J42" s="185"/>
      <c r="K42" s="185"/>
    </row>
    <row r="43" spans="1:11" s="183" customFormat="1">
      <c r="A43" s="833" t="s">
        <v>401</v>
      </c>
      <c r="B43" s="234" t="s">
        <v>114</v>
      </c>
      <c r="C43" s="235" t="s">
        <v>650</v>
      </c>
      <c r="D43" s="235">
        <v>1</v>
      </c>
      <c r="E43" s="734"/>
      <c r="F43" s="942">
        <f t="shared" si="1"/>
        <v>0</v>
      </c>
      <c r="G43" s="186"/>
      <c r="H43" s="186"/>
      <c r="I43" s="185"/>
      <c r="J43" s="185"/>
      <c r="K43" s="185"/>
    </row>
    <row r="44" spans="1:11" s="183" customFormat="1">
      <c r="A44" s="833" t="s">
        <v>401</v>
      </c>
      <c r="B44" s="234" t="s">
        <v>115</v>
      </c>
      <c r="C44" s="235" t="s">
        <v>98</v>
      </c>
      <c r="D44" s="235">
        <v>1</v>
      </c>
      <c r="E44" s="734"/>
      <c r="F44" s="942">
        <f t="shared" si="1"/>
        <v>0</v>
      </c>
      <c r="G44" s="186"/>
      <c r="H44" s="186"/>
      <c r="I44" s="185"/>
      <c r="J44" s="185"/>
      <c r="K44" s="185"/>
    </row>
    <row r="45" spans="1:11" s="183" customFormat="1">
      <c r="A45" s="833" t="s">
        <v>401</v>
      </c>
      <c r="B45" s="234" t="s">
        <v>116</v>
      </c>
      <c r="C45" s="235" t="s">
        <v>650</v>
      </c>
      <c r="D45" s="235">
        <v>1</v>
      </c>
      <c r="E45" s="734"/>
      <c r="F45" s="942">
        <f t="shared" si="1"/>
        <v>0</v>
      </c>
      <c r="G45" s="186"/>
      <c r="H45" s="186"/>
      <c r="I45" s="185"/>
      <c r="J45" s="185"/>
      <c r="K45" s="185"/>
    </row>
    <row r="46" spans="1:11" s="183" customFormat="1">
      <c r="A46" s="833" t="s">
        <v>401</v>
      </c>
      <c r="B46" s="234" t="s">
        <v>117</v>
      </c>
      <c r="C46" s="235" t="s">
        <v>650</v>
      </c>
      <c r="D46" s="235">
        <v>1</v>
      </c>
      <c r="E46" s="734"/>
      <c r="F46" s="942">
        <f t="shared" si="1"/>
        <v>0</v>
      </c>
      <c r="G46" s="186"/>
      <c r="H46" s="186"/>
      <c r="I46" s="185"/>
      <c r="J46" s="185"/>
      <c r="K46" s="185"/>
    </row>
    <row r="47" spans="1:11" s="183" customFormat="1">
      <c r="A47" s="833" t="s">
        <v>401</v>
      </c>
      <c r="B47" s="234" t="s">
        <v>118</v>
      </c>
      <c r="C47" s="235" t="s">
        <v>650</v>
      </c>
      <c r="D47" s="235">
        <v>10</v>
      </c>
      <c r="E47" s="734"/>
      <c r="F47" s="942">
        <f t="shared" si="1"/>
        <v>0</v>
      </c>
      <c r="G47" s="186"/>
      <c r="H47" s="186"/>
      <c r="I47" s="185"/>
      <c r="J47" s="185"/>
      <c r="K47" s="185"/>
    </row>
    <row r="48" spans="1:11" s="183" customFormat="1">
      <c r="A48" s="833" t="s">
        <v>401</v>
      </c>
      <c r="B48" s="234" t="s">
        <v>119</v>
      </c>
      <c r="C48" s="235" t="s">
        <v>650</v>
      </c>
      <c r="D48" s="235">
        <v>33</v>
      </c>
      <c r="E48" s="734"/>
      <c r="F48" s="942">
        <f t="shared" si="1"/>
        <v>0</v>
      </c>
      <c r="G48" s="186"/>
      <c r="H48" s="186"/>
      <c r="I48" s="185"/>
      <c r="J48" s="185"/>
      <c r="K48" s="185"/>
    </row>
    <row r="49" spans="1:11" s="183" customFormat="1">
      <c r="A49" s="833" t="s">
        <v>401</v>
      </c>
      <c r="B49" s="234" t="s">
        <v>120</v>
      </c>
      <c r="C49" s="235" t="s">
        <v>650</v>
      </c>
      <c r="D49" s="235">
        <v>1</v>
      </c>
      <c r="E49" s="734"/>
      <c r="F49" s="942">
        <f t="shared" si="1"/>
        <v>0</v>
      </c>
      <c r="G49" s="186"/>
      <c r="H49" s="186"/>
      <c r="I49" s="185"/>
      <c r="J49" s="185"/>
      <c r="K49" s="185"/>
    </row>
    <row r="50" spans="1:11" s="183" customFormat="1">
      <c r="A50" s="833" t="s">
        <v>401</v>
      </c>
      <c r="B50" s="234" t="s">
        <v>121</v>
      </c>
      <c r="C50" s="235" t="s">
        <v>650</v>
      </c>
      <c r="D50" s="235">
        <v>1</v>
      </c>
      <c r="E50" s="734"/>
      <c r="F50" s="942">
        <f t="shared" si="1"/>
        <v>0</v>
      </c>
      <c r="G50" s="186"/>
      <c r="H50" s="186"/>
      <c r="I50" s="185"/>
      <c r="J50" s="185"/>
      <c r="K50" s="185"/>
    </row>
    <row r="51" spans="1:11" s="183" customFormat="1">
      <c r="A51" s="833" t="s">
        <v>401</v>
      </c>
      <c r="B51" s="234" t="s">
        <v>122</v>
      </c>
      <c r="C51" s="235" t="s">
        <v>867</v>
      </c>
      <c r="D51" s="235">
        <v>1</v>
      </c>
      <c r="E51" s="734"/>
      <c r="F51" s="942">
        <f t="shared" si="1"/>
        <v>0</v>
      </c>
      <c r="G51" s="186"/>
      <c r="H51" s="186"/>
      <c r="I51" s="185"/>
      <c r="J51" s="185"/>
      <c r="K51" s="185"/>
    </row>
    <row r="52" spans="1:11" s="183" customFormat="1">
      <c r="A52" s="788"/>
      <c r="B52" s="234"/>
      <c r="C52" s="235" t="s">
        <v>98</v>
      </c>
      <c r="D52" s="235">
        <v>1</v>
      </c>
      <c r="E52" s="734"/>
      <c r="F52" s="942">
        <f>E52*D52</f>
        <v>0</v>
      </c>
      <c r="G52" s="186"/>
      <c r="H52" s="186"/>
      <c r="I52" s="185"/>
      <c r="J52" s="185"/>
      <c r="K52" s="185"/>
    </row>
    <row r="53" spans="1:11" s="183" customFormat="1" ht="39" customHeight="1">
      <c r="A53" s="788">
        <v>4</v>
      </c>
      <c r="B53" s="234" t="s">
        <v>123</v>
      </c>
      <c r="C53" s="235" t="s">
        <v>887</v>
      </c>
      <c r="D53" s="235">
        <v>10</v>
      </c>
      <c r="E53" s="734"/>
      <c r="F53" s="942">
        <f>E53*D53</f>
        <v>0</v>
      </c>
      <c r="G53" s="186"/>
      <c r="H53" s="186"/>
      <c r="I53" s="185"/>
      <c r="J53" s="185"/>
      <c r="K53" s="185"/>
    </row>
    <row r="54" spans="1:11" s="183" customFormat="1" ht="50.25" customHeight="1">
      <c r="A54" s="788">
        <v>5</v>
      </c>
      <c r="B54" s="234" t="s">
        <v>124</v>
      </c>
      <c r="C54" s="235"/>
      <c r="D54" s="235"/>
      <c r="E54" s="734"/>
      <c r="F54" s="942"/>
      <c r="G54" s="186"/>
      <c r="H54" s="186"/>
      <c r="I54" s="185"/>
      <c r="J54" s="185"/>
      <c r="K54" s="185"/>
    </row>
    <row r="55" spans="1:11" s="183" customFormat="1" ht="14.25">
      <c r="A55" s="788"/>
      <c r="B55" s="234" t="s">
        <v>125</v>
      </c>
      <c r="C55" s="235" t="s">
        <v>887</v>
      </c>
      <c r="D55" s="235">
        <v>15</v>
      </c>
      <c r="E55" s="734"/>
      <c r="F55" s="942">
        <f>D55*E55</f>
        <v>0</v>
      </c>
      <c r="G55" s="186"/>
      <c r="H55" s="186"/>
      <c r="I55" s="185"/>
      <c r="J55" s="185"/>
      <c r="K55" s="185"/>
    </row>
    <row r="56" spans="1:11" s="183" customFormat="1" ht="14.25">
      <c r="A56" s="788"/>
      <c r="B56" s="234" t="s">
        <v>126</v>
      </c>
      <c r="C56" s="235" t="s">
        <v>887</v>
      </c>
      <c r="D56" s="235">
        <v>35</v>
      </c>
      <c r="E56" s="734"/>
      <c r="F56" s="942">
        <f t="shared" ref="F56:F58" si="2">D56*E56</f>
        <v>0</v>
      </c>
      <c r="G56" s="186"/>
      <c r="H56" s="186"/>
      <c r="I56" s="185"/>
      <c r="J56" s="185"/>
      <c r="K56" s="185"/>
    </row>
    <row r="57" spans="1:11" s="183" customFormat="1" ht="14.25">
      <c r="A57" s="788"/>
      <c r="B57" s="234" t="s">
        <v>127</v>
      </c>
      <c r="C57" s="235" t="s">
        <v>887</v>
      </c>
      <c r="D57" s="235">
        <v>40</v>
      </c>
      <c r="E57" s="734"/>
      <c r="F57" s="942">
        <f t="shared" si="2"/>
        <v>0</v>
      </c>
      <c r="G57" s="186"/>
      <c r="H57" s="186"/>
      <c r="I57" s="185"/>
      <c r="J57" s="185"/>
      <c r="K57" s="185"/>
    </row>
    <row r="58" spans="1:11" s="183" customFormat="1" ht="25.5">
      <c r="A58" s="788"/>
      <c r="B58" s="234" t="s">
        <v>128</v>
      </c>
      <c r="C58" s="235" t="s">
        <v>98</v>
      </c>
      <c r="D58" s="235">
        <v>1</v>
      </c>
      <c r="E58" s="734"/>
      <c r="F58" s="942">
        <f t="shared" si="2"/>
        <v>0</v>
      </c>
      <c r="G58" s="186"/>
      <c r="H58" s="186"/>
      <c r="I58" s="185"/>
      <c r="J58" s="185"/>
      <c r="K58" s="185"/>
    </row>
    <row r="59" spans="1:11" s="183" customFormat="1">
      <c r="A59" s="788"/>
      <c r="B59" s="234"/>
      <c r="C59" s="235" t="s">
        <v>98</v>
      </c>
      <c r="D59" s="235">
        <v>1</v>
      </c>
      <c r="E59" s="734"/>
      <c r="F59" s="942">
        <f>E59*D59</f>
        <v>0</v>
      </c>
      <c r="G59" s="186"/>
      <c r="H59" s="186"/>
      <c r="I59" s="185"/>
      <c r="J59" s="185"/>
      <c r="K59" s="185"/>
    </row>
    <row r="60" spans="1:11" s="183" customFormat="1" ht="38.25">
      <c r="A60" s="788">
        <v>6</v>
      </c>
      <c r="B60" s="234" t="s">
        <v>129</v>
      </c>
      <c r="C60" s="235"/>
      <c r="D60" s="235"/>
      <c r="E60" s="734"/>
      <c r="F60" s="942"/>
      <c r="G60" s="186"/>
      <c r="H60" s="186"/>
      <c r="I60" s="185"/>
      <c r="J60" s="185"/>
      <c r="K60" s="185"/>
    </row>
    <row r="61" spans="1:11" s="183" customFormat="1">
      <c r="A61" s="788"/>
      <c r="B61" s="234" t="s">
        <v>130</v>
      </c>
      <c r="C61" s="235" t="s">
        <v>887</v>
      </c>
      <c r="D61" s="235">
        <v>4</v>
      </c>
      <c r="E61" s="734"/>
      <c r="F61" s="942">
        <f>E61*D61</f>
        <v>0</v>
      </c>
      <c r="G61" s="186"/>
      <c r="H61" s="186"/>
      <c r="I61" s="185"/>
      <c r="J61" s="185"/>
      <c r="K61" s="185"/>
    </row>
    <row r="62" spans="1:11" s="183" customFormat="1">
      <c r="A62" s="788"/>
      <c r="B62" s="234" t="s">
        <v>131</v>
      </c>
      <c r="C62" s="235" t="s">
        <v>887</v>
      </c>
      <c r="D62" s="235">
        <v>12</v>
      </c>
      <c r="E62" s="734"/>
      <c r="F62" s="942">
        <f>E62*D62</f>
        <v>0</v>
      </c>
      <c r="G62" s="186"/>
      <c r="H62" s="186"/>
      <c r="I62" s="185"/>
      <c r="J62" s="185"/>
      <c r="K62" s="185"/>
    </row>
    <row r="63" spans="1:11" s="183" customFormat="1" ht="25.5">
      <c r="A63" s="788">
        <v>7</v>
      </c>
      <c r="B63" s="234" t="s">
        <v>132</v>
      </c>
      <c r="C63" s="235"/>
      <c r="D63" s="235"/>
      <c r="E63" s="734"/>
      <c r="F63" s="942"/>
      <c r="G63" s="186"/>
      <c r="H63" s="186"/>
      <c r="I63" s="185"/>
      <c r="J63" s="185"/>
      <c r="K63" s="185"/>
    </row>
    <row r="64" spans="1:11" s="183" customFormat="1">
      <c r="A64" s="788"/>
      <c r="B64" s="234" t="s">
        <v>133</v>
      </c>
      <c r="C64" s="235" t="s">
        <v>887</v>
      </c>
      <c r="D64" s="235">
        <v>20</v>
      </c>
      <c r="E64" s="734"/>
      <c r="F64" s="942">
        <f>E64*D64</f>
        <v>0</v>
      </c>
      <c r="G64" s="186"/>
      <c r="H64" s="186"/>
      <c r="I64" s="185"/>
      <c r="J64" s="185"/>
      <c r="K64" s="185"/>
    </row>
    <row r="65" spans="1:11" s="183" customFormat="1">
      <c r="A65" s="788"/>
      <c r="B65" s="234" t="s">
        <v>134</v>
      </c>
      <c r="C65" s="235" t="s">
        <v>887</v>
      </c>
      <c r="D65" s="235">
        <v>30</v>
      </c>
      <c r="E65" s="734"/>
      <c r="F65" s="942">
        <f>E65*D65</f>
        <v>0</v>
      </c>
      <c r="G65" s="186"/>
      <c r="H65" s="186"/>
      <c r="I65" s="185"/>
      <c r="J65" s="185"/>
      <c r="K65" s="185"/>
    </row>
    <row r="66" spans="1:11" s="183" customFormat="1" ht="25.5">
      <c r="A66" s="788">
        <v>8</v>
      </c>
      <c r="B66" s="234" t="s">
        <v>135</v>
      </c>
      <c r="C66" s="235"/>
      <c r="D66" s="235"/>
      <c r="E66" s="734"/>
      <c r="F66" s="942"/>
      <c r="G66" s="186"/>
      <c r="H66" s="186"/>
      <c r="I66" s="185"/>
      <c r="J66" s="185"/>
      <c r="K66" s="185"/>
    </row>
    <row r="67" spans="1:11" s="183" customFormat="1">
      <c r="A67" s="788"/>
      <c r="B67" s="234" t="s">
        <v>136</v>
      </c>
      <c r="C67" s="235" t="s">
        <v>887</v>
      </c>
      <c r="D67" s="235">
        <v>18</v>
      </c>
      <c r="E67" s="734"/>
      <c r="F67" s="942">
        <f>E67*D67</f>
        <v>0</v>
      </c>
      <c r="G67" s="186"/>
      <c r="H67" s="186"/>
      <c r="I67" s="185"/>
      <c r="J67" s="185"/>
      <c r="K67" s="185"/>
    </row>
    <row r="68" spans="1:11" s="183" customFormat="1">
      <c r="A68" s="788"/>
      <c r="B68" s="234" t="s">
        <v>137</v>
      </c>
      <c r="C68" s="235" t="s">
        <v>887</v>
      </c>
      <c r="D68" s="235">
        <v>10</v>
      </c>
      <c r="E68" s="734"/>
      <c r="F68" s="942">
        <f>E68*D68</f>
        <v>0</v>
      </c>
      <c r="G68" s="186"/>
      <c r="H68" s="186"/>
      <c r="I68" s="185"/>
      <c r="J68" s="185"/>
      <c r="K68" s="185"/>
    </row>
    <row r="69" spans="1:11" s="1" customFormat="1" ht="38.25">
      <c r="A69" s="834" t="s">
        <v>138</v>
      </c>
      <c r="B69" s="959" t="s">
        <v>1347</v>
      </c>
      <c r="C69" s="960" t="s">
        <v>98</v>
      </c>
      <c r="D69" s="960">
        <v>1</v>
      </c>
      <c r="E69" s="860"/>
      <c r="F69" s="943">
        <f>D69*E69</f>
        <v>0</v>
      </c>
    </row>
    <row r="70" spans="1:11" s="183" customFormat="1" ht="25.5" customHeight="1">
      <c r="A70" s="835" t="s">
        <v>139</v>
      </c>
      <c r="B70" s="961" t="s">
        <v>1354</v>
      </c>
      <c r="C70" s="962" t="s">
        <v>650</v>
      </c>
      <c r="D70" s="962">
        <v>1</v>
      </c>
      <c r="E70" s="861"/>
      <c r="F70" s="942">
        <f>D70*E70</f>
        <v>0</v>
      </c>
    </row>
    <row r="71" spans="1:11" s="183" customFormat="1" ht="25.5">
      <c r="A71" s="835" t="s">
        <v>140</v>
      </c>
      <c r="B71" s="961" t="s">
        <v>1346</v>
      </c>
      <c r="C71" s="962" t="s">
        <v>329</v>
      </c>
      <c r="D71" s="962">
        <v>1</v>
      </c>
      <c r="E71" s="861"/>
      <c r="F71" s="942">
        <f>D71*E71</f>
        <v>0</v>
      </c>
    </row>
    <row r="72" spans="1:11" s="238" customFormat="1">
      <c r="A72" s="825"/>
      <c r="B72" s="826" t="s">
        <v>141</v>
      </c>
      <c r="C72" s="826"/>
      <c r="D72" s="826"/>
      <c r="E72" s="1805"/>
      <c r="F72" s="808">
        <f>SUM(F29:F71)</f>
        <v>0</v>
      </c>
      <c r="G72" s="193"/>
      <c r="H72" s="193"/>
      <c r="I72" s="192"/>
      <c r="J72" s="192"/>
      <c r="K72" s="192"/>
    </row>
    <row r="73" spans="1:11" s="238" customFormat="1">
      <c r="A73" s="825"/>
      <c r="B73" s="826" t="s">
        <v>142</v>
      </c>
      <c r="C73" s="826"/>
      <c r="D73" s="826"/>
      <c r="E73" s="1805"/>
      <c r="F73" s="808">
        <f>SUM(F23,F72)</f>
        <v>0</v>
      </c>
      <c r="G73" s="193"/>
      <c r="H73" s="193"/>
      <c r="I73" s="192"/>
      <c r="J73" s="192"/>
      <c r="K73" s="192"/>
    </row>
    <row r="74" spans="1:11" s="183" customFormat="1">
      <c r="A74" s="788"/>
      <c r="B74" s="781"/>
      <c r="C74" s="782"/>
      <c r="D74" s="782"/>
      <c r="E74" s="734"/>
      <c r="F74" s="942"/>
      <c r="G74" s="186"/>
      <c r="H74" s="186"/>
      <c r="I74" s="185"/>
      <c r="J74" s="185"/>
      <c r="K74" s="185"/>
    </row>
    <row r="75" spans="1:11" s="183" customFormat="1">
      <c r="A75" s="825" t="s">
        <v>143</v>
      </c>
      <c r="B75" s="826" t="s">
        <v>144</v>
      </c>
      <c r="C75" s="826"/>
      <c r="D75" s="826"/>
      <c r="E75" s="1805"/>
      <c r="F75" s="1806"/>
      <c r="G75" s="186"/>
      <c r="H75" s="186"/>
      <c r="I75" s="185"/>
      <c r="J75" s="185"/>
      <c r="K75" s="185"/>
    </row>
    <row r="76" spans="1:11" s="183" customFormat="1">
      <c r="A76" s="788"/>
      <c r="B76" s="836"/>
      <c r="C76" s="782"/>
      <c r="D76" s="782"/>
      <c r="E76" s="734"/>
      <c r="F76" s="942"/>
      <c r="G76" s="186"/>
      <c r="H76" s="186"/>
      <c r="I76" s="185"/>
      <c r="J76" s="185"/>
      <c r="K76" s="185"/>
    </row>
    <row r="77" spans="1:11" s="183" customFormat="1" ht="76.5">
      <c r="A77" s="788">
        <v>1</v>
      </c>
      <c r="B77" s="234" t="s">
        <v>145</v>
      </c>
      <c r="C77" s="235" t="s">
        <v>650</v>
      </c>
      <c r="D77" s="235">
        <v>7</v>
      </c>
      <c r="E77" s="734"/>
      <c r="F77" s="942">
        <f t="shared" ref="F77:F107" si="3">E77*D77</f>
        <v>0</v>
      </c>
      <c r="G77" s="186"/>
      <c r="H77" s="186"/>
      <c r="I77" s="185"/>
      <c r="J77" s="185"/>
      <c r="K77" s="185"/>
    </row>
    <row r="78" spans="1:11" s="183" customFormat="1" ht="38.25">
      <c r="A78" s="788">
        <v>2</v>
      </c>
      <c r="B78" s="234" t="s">
        <v>146</v>
      </c>
      <c r="C78" s="235" t="s">
        <v>98</v>
      </c>
      <c r="D78" s="235">
        <v>1</v>
      </c>
      <c r="E78" s="734"/>
      <c r="F78" s="942">
        <f t="shared" si="3"/>
        <v>0</v>
      </c>
      <c r="G78" s="186"/>
      <c r="H78" s="186"/>
      <c r="I78" s="185"/>
      <c r="J78" s="185"/>
      <c r="K78" s="185"/>
    </row>
    <row r="79" spans="1:11" s="183" customFormat="1" ht="38.25">
      <c r="A79" s="788">
        <v>3</v>
      </c>
      <c r="B79" s="234" t="s">
        <v>147</v>
      </c>
      <c r="C79" s="235" t="s">
        <v>650</v>
      </c>
      <c r="D79" s="235">
        <v>1</v>
      </c>
      <c r="E79" s="734"/>
      <c r="F79" s="942">
        <f>E79*D79</f>
        <v>0</v>
      </c>
      <c r="G79" s="186"/>
      <c r="H79" s="186"/>
      <c r="I79" s="185"/>
      <c r="J79" s="185"/>
      <c r="K79" s="185"/>
    </row>
    <row r="80" spans="1:11" s="183" customFormat="1" ht="51">
      <c r="A80" s="788">
        <v>4</v>
      </c>
      <c r="B80" s="234" t="s">
        <v>148</v>
      </c>
      <c r="C80" s="235" t="s">
        <v>650</v>
      </c>
      <c r="D80" s="235">
        <v>1</v>
      </c>
      <c r="E80" s="734"/>
      <c r="F80" s="942">
        <f t="shared" si="3"/>
        <v>0</v>
      </c>
      <c r="G80" s="186"/>
      <c r="H80" s="186"/>
      <c r="I80" s="185"/>
      <c r="J80" s="185"/>
      <c r="K80" s="185"/>
    </row>
    <row r="81" spans="1:11" s="183" customFormat="1" ht="39.75" customHeight="1">
      <c r="A81" s="788">
        <v>5</v>
      </c>
      <c r="B81" s="234" t="s">
        <v>149</v>
      </c>
      <c r="C81" s="235" t="s">
        <v>650</v>
      </c>
      <c r="D81" s="235">
        <v>1</v>
      </c>
      <c r="E81" s="734"/>
      <c r="F81" s="942">
        <f t="shared" si="3"/>
        <v>0</v>
      </c>
      <c r="G81" s="186"/>
      <c r="H81" s="186"/>
      <c r="I81" s="185"/>
      <c r="J81" s="185"/>
      <c r="K81" s="185"/>
    </row>
    <row r="82" spans="1:11" s="183" customFormat="1" ht="25.5">
      <c r="A82" s="788">
        <v>6</v>
      </c>
      <c r="B82" s="234" t="s">
        <v>150</v>
      </c>
      <c r="C82" s="235" t="s">
        <v>650</v>
      </c>
      <c r="D82" s="235">
        <v>1</v>
      </c>
      <c r="E82" s="734"/>
      <c r="F82" s="942">
        <f t="shared" si="3"/>
        <v>0</v>
      </c>
      <c r="G82" s="186"/>
      <c r="H82" s="186"/>
      <c r="I82" s="185"/>
      <c r="J82" s="185"/>
      <c r="K82" s="185"/>
    </row>
    <row r="83" spans="1:11" s="183" customFormat="1" ht="27" customHeight="1">
      <c r="A83" s="788">
        <v>7</v>
      </c>
      <c r="B83" s="234" t="s">
        <v>151</v>
      </c>
      <c r="C83" s="235" t="s">
        <v>650</v>
      </c>
      <c r="D83" s="235">
        <v>1</v>
      </c>
      <c r="E83" s="734"/>
      <c r="F83" s="942">
        <f t="shared" si="3"/>
        <v>0</v>
      </c>
      <c r="G83" s="186"/>
      <c r="H83" s="186"/>
      <c r="I83" s="185"/>
      <c r="J83" s="185"/>
      <c r="K83" s="185"/>
    </row>
    <row r="84" spans="1:11" s="183" customFormat="1" ht="39" customHeight="1">
      <c r="A84" s="788">
        <v>8</v>
      </c>
      <c r="B84" s="234" t="s">
        <v>152</v>
      </c>
      <c r="C84" s="235" t="s">
        <v>650</v>
      </c>
      <c r="D84" s="235">
        <v>1</v>
      </c>
      <c r="E84" s="734"/>
      <c r="F84" s="942">
        <f t="shared" si="3"/>
        <v>0</v>
      </c>
      <c r="G84" s="186"/>
      <c r="H84" s="186"/>
      <c r="I84" s="185"/>
      <c r="J84" s="185"/>
      <c r="K84" s="185"/>
    </row>
    <row r="85" spans="1:11" s="183" customFormat="1" ht="39" customHeight="1">
      <c r="A85" s="788">
        <v>9</v>
      </c>
      <c r="B85" s="234" t="s">
        <v>153</v>
      </c>
      <c r="C85" s="235" t="s">
        <v>650</v>
      </c>
      <c r="D85" s="235">
        <v>1</v>
      </c>
      <c r="E85" s="734"/>
      <c r="F85" s="942">
        <f>E85*D85</f>
        <v>0</v>
      </c>
      <c r="G85" s="186"/>
      <c r="H85" s="186"/>
      <c r="I85" s="185"/>
      <c r="J85" s="185"/>
      <c r="K85" s="185"/>
    </row>
    <row r="86" spans="1:11" s="183" customFormat="1" ht="39.75" customHeight="1">
      <c r="A86" s="788">
        <v>10</v>
      </c>
      <c r="B86" s="234" t="s">
        <v>154</v>
      </c>
      <c r="C86" s="235" t="s">
        <v>650</v>
      </c>
      <c r="D86" s="235">
        <v>1</v>
      </c>
      <c r="E86" s="734"/>
      <c r="F86" s="942">
        <f>E86*D86</f>
        <v>0</v>
      </c>
      <c r="G86" s="186"/>
      <c r="H86" s="186"/>
      <c r="I86" s="185"/>
      <c r="J86" s="185"/>
      <c r="K86" s="185"/>
    </row>
    <row r="87" spans="1:11" s="183" customFormat="1" ht="51">
      <c r="A87" s="788">
        <v>11</v>
      </c>
      <c r="B87" s="234" t="s">
        <v>155</v>
      </c>
      <c r="C87" s="235" t="s">
        <v>650</v>
      </c>
      <c r="D87" s="235">
        <v>1</v>
      </c>
      <c r="E87" s="734"/>
      <c r="F87" s="942">
        <f t="shared" si="3"/>
        <v>0</v>
      </c>
      <c r="G87" s="186"/>
      <c r="H87" s="186"/>
      <c r="I87" s="185"/>
      <c r="J87" s="185"/>
      <c r="K87" s="185"/>
    </row>
    <row r="88" spans="1:11" s="183" customFormat="1" ht="51">
      <c r="A88" s="788">
        <v>12</v>
      </c>
      <c r="B88" s="234" t="s">
        <v>156</v>
      </c>
      <c r="C88" s="235" t="s">
        <v>650</v>
      </c>
      <c r="D88" s="235">
        <v>1</v>
      </c>
      <c r="E88" s="734"/>
      <c r="F88" s="942">
        <f>E88*D88</f>
        <v>0</v>
      </c>
      <c r="G88" s="186"/>
      <c r="H88" s="186"/>
      <c r="I88" s="185"/>
      <c r="J88" s="185"/>
      <c r="K88" s="185"/>
    </row>
    <row r="89" spans="1:11" s="183" customFormat="1" ht="51">
      <c r="A89" s="788">
        <v>13</v>
      </c>
      <c r="B89" s="234" t="s">
        <v>157</v>
      </c>
      <c r="C89" s="235" t="s">
        <v>650</v>
      </c>
      <c r="D89" s="235">
        <v>2</v>
      </c>
      <c r="E89" s="734"/>
      <c r="F89" s="942">
        <f>E89*D89</f>
        <v>0</v>
      </c>
      <c r="G89" s="186"/>
      <c r="H89" s="186"/>
      <c r="I89" s="185"/>
      <c r="J89" s="185"/>
      <c r="K89" s="185"/>
    </row>
    <row r="90" spans="1:11" s="183" customFormat="1" ht="38.25">
      <c r="A90" s="788">
        <v>14</v>
      </c>
      <c r="B90" s="234" t="s">
        <v>158</v>
      </c>
      <c r="C90" s="235" t="s">
        <v>650</v>
      </c>
      <c r="D90" s="235">
        <v>7</v>
      </c>
      <c r="E90" s="734"/>
      <c r="F90" s="942">
        <f>E90*D90</f>
        <v>0</v>
      </c>
      <c r="G90" s="186"/>
      <c r="H90" s="186"/>
      <c r="I90" s="185"/>
      <c r="J90" s="185"/>
      <c r="K90" s="185"/>
    </row>
    <row r="91" spans="1:11" s="183" customFormat="1" ht="25.5">
      <c r="A91" s="788">
        <v>15</v>
      </c>
      <c r="B91" s="234" t="s">
        <v>468</v>
      </c>
      <c r="C91" s="235" t="s">
        <v>650</v>
      </c>
      <c r="D91" s="235">
        <v>3</v>
      </c>
      <c r="E91" s="734"/>
      <c r="F91" s="942">
        <f t="shared" si="3"/>
        <v>0</v>
      </c>
      <c r="G91" s="186"/>
      <c r="H91" s="186"/>
      <c r="I91" s="185"/>
      <c r="J91" s="185"/>
      <c r="K91" s="185"/>
    </row>
    <row r="92" spans="1:11" s="183" customFormat="1" ht="25.5">
      <c r="A92" s="788">
        <v>16</v>
      </c>
      <c r="B92" s="234" t="s">
        <v>469</v>
      </c>
      <c r="C92" s="235" t="s">
        <v>650</v>
      </c>
      <c r="D92" s="235">
        <v>1</v>
      </c>
      <c r="E92" s="734"/>
      <c r="F92" s="942">
        <f>E92*D92</f>
        <v>0</v>
      </c>
      <c r="G92" s="186"/>
      <c r="H92" s="186"/>
      <c r="I92" s="185"/>
      <c r="J92" s="185"/>
      <c r="K92" s="185"/>
    </row>
    <row r="93" spans="1:11" s="183" customFormat="1" ht="38.25">
      <c r="A93" s="788">
        <v>17</v>
      </c>
      <c r="B93" s="234" t="s">
        <v>470</v>
      </c>
      <c r="C93" s="235" t="s">
        <v>650</v>
      </c>
      <c r="D93" s="235">
        <v>1</v>
      </c>
      <c r="E93" s="734"/>
      <c r="F93" s="942">
        <f>E93*D93</f>
        <v>0</v>
      </c>
      <c r="G93" s="186"/>
      <c r="H93" s="186"/>
      <c r="I93" s="185"/>
      <c r="J93" s="185"/>
      <c r="K93" s="185"/>
    </row>
    <row r="94" spans="1:11" s="183" customFormat="1" ht="38.25">
      <c r="A94" s="788">
        <v>18</v>
      </c>
      <c r="B94" s="234" t="s">
        <v>471</v>
      </c>
      <c r="C94" s="235" t="s">
        <v>650</v>
      </c>
      <c r="D94" s="235">
        <v>2</v>
      </c>
      <c r="E94" s="734"/>
      <c r="F94" s="942">
        <f t="shared" si="3"/>
        <v>0</v>
      </c>
      <c r="G94" s="186"/>
      <c r="H94" s="186"/>
      <c r="I94" s="185"/>
      <c r="J94" s="185"/>
      <c r="K94" s="185"/>
    </row>
    <row r="95" spans="1:11" s="183" customFormat="1" ht="51.75" customHeight="1">
      <c r="A95" s="788">
        <v>19</v>
      </c>
      <c r="B95" s="234" t="s">
        <v>472</v>
      </c>
      <c r="C95" s="235" t="s">
        <v>650</v>
      </c>
      <c r="D95" s="235">
        <v>6</v>
      </c>
      <c r="E95" s="734"/>
      <c r="F95" s="942">
        <f t="shared" si="3"/>
        <v>0</v>
      </c>
      <c r="G95" s="186"/>
      <c r="H95" s="186"/>
      <c r="I95" s="185"/>
      <c r="J95" s="185"/>
      <c r="K95" s="185"/>
    </row>
    <row r="96" spans="1:11" s="183" customFormat="1">
      <c r="A96" s="788">
        <v>20</v>
      </c>
      <c r="B96" s="234" t="s">
        <v>473</v>
      </c>
      <c r="C96" s="235" t="s">
        <v>650</v>
      </c>
      <c r="D96" s="235">
        <v>5</v>
      </c>
      <c r="E96" s="734"/>
      <c r="F96" s="942">
        <f t="shared" si="3"/>
        <v>0</v>
      </c>
      <c r="G96" s="186"/>
      <c r="H96" s="186"/>
      <c r="I96" s="185"/>
      <c r="J96" s="185"/>
      <c r="K96" s="185"/>
    </row>
    <row r="97" spans="1:11" s="183" customFormat="1">
      <c r="A97" s="788">
        <v>21</v>
      </c>
      <c r="B97" s="234" t="s">
        <v>474</v>
      </c>
      <c r="C97" s="235" t="s">
        <v>650</v>
      </c>
      <c r="D97" s="235">
        <v>10</v>
      </c>
      <c r="E97" s="734"/>
      <c r="F97" s="942">
        <f t="shared" si="3"/>
        <v>0</v>
      </c>
      <c r="G97" s="186"/>
      <c r="H97" s="186"/>
      <c r="I97" s="185"/>
      <c r="J97" s="185"/>
      <c r="K97" s="185"/>
    </row>
    <row r="98" spans="1:11" s="183" customFormat="1">
      <c r="A98" s="788">
        <v>22</v>
      </c>
      <c r="B98" s="234" t="s">
        <v>475</v>
      </c>
      <c r="C98" s="235" t="s">
        <v>650</v>
      </c>
      <c r="D98" s="235">
        <v>1</v>
      </c>
      <c r="E98" s="734"/>
      <c r="F98" s="942">
        <f t="shared" si="3"/>
        <v>0</v>
      </c>
      <c r="G98" s="186"/>
      <c r="H98" s="186"/>
      <c r="I98" s="185"/>
      <c r="J98" s="185"/>
      <c r="K98" s="185"/>
    </row>
    <row r="99" spans="1:11" s="183" customFormat="1">
      <c r="A99" s="788">
        <v>23</v>
      </c>
      <c r="B99" s="234" t="s">
        <v>476</v>
      </c>
      <c r="C99" s="235" t="s">
        <v>650</v>
      </c>
      <c r="D99" s="235">
        <v>3</v>
      </c>
      <c r="E99" s="734"/>
      <c r="F99" s="942">
        <f t="shared" si="3"/>
        <v>0</v>
      </c>
      <c r="G99" s="186"/>
      <c r="H99" s="186"/>
      <c r="I99" s="185"/>
      <c r="J99" s="185"/>
      <c r="K99" s="185"/>
    </row>
    <row r="100" spans="1:11" s="183" customFormat="1" ht="13.5" customHeight="1">
      <c r="A100" s="788">
        <v>24</v>
      </c>
      <c r="B100" s="234" t="s">
        <v>477</v>
      </c>
      <c r="C100" s="235" t="s">
        <v>650</v>
      </c>
      <c r="D100" s="235">
        <v>2</v>
      </c>
      <c r="E100" s="734"/>
      <c r="F100" s="942">
        <f t="shared" si="3"/>
        <v>0</v>
      </c>
      <c r="G100" s="186"/>
      <c r="H100" s="186"/>
      <c r="I100" s="185"/>
      <c r="J100" s="185"/>
      <c r="K100" s="185"/>
    </row>
    <row r="101" spans="1:11" s="183" customFormat="1" ht="13.5" customHeight="1">
      <c r="A101" s="788">
        <v>25</v>
      </c>
      <c r="B101" s="234" t="s">
        <v>478</v>
      </c>
      <c r="C101" s="235" t="s">
        <v>650</v>
      </c>
      <c r="D101" s="235">
        <v>2</v>
      </c>
      <c r="E101" s="734"/>
      <c r="F101" s="942">
        <f t="shared" si="3"/>
        <v>0</v>
      </c>
      <c r="G101" s="186"/>
      <c r="H101" s="186"/>
      <c r="I101" s="185"/>
      <c r="J101" s="185"/>
      <c r="K101" s="185"/>
    </row>
    <row r="102" spans="1:11" s="183" customFormat="1" ht="25.5">
      <c r="A102" s="788">
        <v>26</v>
      </c>
      <c r="B102" s="234" t="s">
        <v>479</v>
      </c>
      <c r="C102" s="235" t="s">
        <v>650</v>
      </c>
      <c r="D102" s="235">
        <v>1</v>
      </c>
      <c r="E102" s="734"/>
      <c r="F102" s="942">
        <f t="shared" si="3"/>
        <v>0</v>
      </c>
      <c r="G102" s="186"/>
      <c r="H102" s="186"/>
      <c r="I102" s="185"/>
      <c r="J102" s="185"/>
      <c r="K102" s="185"/>
    </row>
    <row r="103" spans="1:11" s="183" customFormat="1" ht="25.5">
      <c r="A103" s="788">
        <v>27</v>
      </c>
      <c r="B103" s="234" t="s">
        <v>480</v>
      </c>
      <c r="C103" s="235" t="s">
        <v>650</v>
      </c>
      <c r="D103" s="235">
        <v>1</v>
      </c>
      <c r="E103" s="734"/>
      <c r="F103" s="942">
        <f t="shared" si="3"/>
        <v>0</v>
      </c>
      <c r="G103" s="186"/>
      <c r="H103" s="186"/>
      <c r="I103" s="185"/>
      <c r="J103" s="185"/>
      <c r="K103" s="185"/>
    </row>
    <row r="104" spans="1:11" s="183" customFormat="1" ht="25.5">
      <c r="A104" s="788">
        <v>28</v>
      </c>
      <c r="B104" s="234" t="s">
        <v>481</v>
      </c>
      <c r="C104" s="235" t="s">
        <v>650</v>
      </c>
      <c r="D104" s="235">
        <v>1</v>
      </c>
      <c r="E104" s="734"/>
      <c r="F104" s="942">
        <f t="shared" si="3"/>
        <v>0</v>
      </c>
      <c r="G104" s="186"/>
      <c r="H104" s="186"/>
      <c r="I104" s="185"/>
      <c r="J104" s="185"/>
      <c r="K104" s="185"/>
    </row>
    <row r="105" spans="1:11" s="183" customFormat="1" ht="25.5">
      <c r="A105" s="788">
        <v>29</v>
      </c>
      <c r="B105" s="234" t="s">
        <v>482</v>
      </c>
      <c r="C105" s="235" t="s">
        <v>650</v>
      </c>
      <c r="D105" s="235">
        <v>1</v>
      </c>
      <c r="E105" s="734"/>
      <c r="F105" s="942">
        <f t="shared" si="3"/>
        <v>0</v>
      </c>
      <c r="G105" s="186"/>
      <c r="H105" s="186"/>
      <c r="I105" s="185"/>
      <c r="J105" s="185"/>
      <c r="K105" s="185"/>
    </row>
    <row r="106" spans="1:11" s="183" customFormat="1" ht="78">
      <c r="A106" s="788">
        <v>30</v>
      </c>
      <c r="B106" s="234" t="s">
        <v>483</v>
      </c>
      <c r="C106" s="235" t="s">
        <v>650</v>
      </c>
      <c r="D106" s="235">
        <v>2</v>
      </c>
      <c r="E106" s="734"/>
      <c r="F106" s="942">
        <f t="shared" si="3"/>
        <v>0</v>
      </c>
      <c r="G106" s="186"/>
      <c r="H106" s="186"/>
      <c r="I106" s="185"/>
      <c r="J106" s="185"/>
      <c r="K106" s="185"/>
    </row>
    <row r="107" spans="1:11" s="183" customFormat="1" ht="39.75">
      <c r="A107" s="788">
        <v>31</v>
      </c>
      <c r="B107" s="234" t="s">
        <v>484</v>
      </c>
      <c r="C107" s="235" t="s">
        <v>650</v>
      </c>
      <c r="D107" s="235">
        <v>2</v>
      </c>
      <c r="E107" s="734"/>
      <c r="F107" s="942">
        <f t="shared" si="3"/>
        <v>0</v>
      </c>
      <c r="G107" s="186"/>
      <c r="H107" s="186"/>
      <c r="I107" s="185"/>
      <c r="J107" s="185"/>
      <c r="K107" s="185"/>
    </row>
    <row r="108" spans="1:11" s="183" customFormat="1" ht="25.5">
      <c r="A108" s="788">
        <v>32</v>
      </c>
      <c r="B108" s="963" t="s">
        <v>1813</v>
      </c>
      <c r="C108" s="235"/>
      <c r="D108" s="235"/>
      <c r="E108" s="734"/>
      <c r="F108" s="942"/>
      <c r="G108" s="186"/>
      <c r="H108" s="186"/>
      <c r="I108" s="185"/>
      <c r="J108" s="185"/>
      <c r="K108" s="185"/>
    </row>
    <row r="109" spans="1:11" s="183" customFormat="1">
      <c r="A109" s="788"/>
      <c r="B109" s="234" t="s">
        <v>485</v>
      </c>
      <c r="C109" s="235" t="s">
        <v>650</v>
      </c>
      <c r="D109" s="235">
        <v>4</v>
      </c>
      <c r="E109" s="734"/>
      <c r="F109" s="942">
        <f>D109*E109</f>
        <v>0</v>
      </c>
      <c r="G109" s="186"/>
      <c r="H109" s="186"/>
      <c r="I109" s="185"/>
      <c r="J109" s="185"/>
      <c r="K109" s="185"/>
    </row>
    <row r="110" spans="1:11" s="183" customFormat="1">
      <c r="A110" s="788"/>
      <c r="B110" s="234" t="s">
        <v>486</v>
      </c>
      <c r="C110" s="235" t="s">
        <v>650</v>
      </c>
      <c r="D110" s="235">
        <v>4</v>
      </c>
      <c r="E110" s="734"/>
      <c r="F110" s="942">
        <f t="shared" ref="F110:F115" si="4">D110*E110</f>
        <v>0</v>
      </c>
      <c r="G110" s="186"/>
      <c r="H110" s="186"/>
      <c r="I110" s="185"/>
      <c r="J110" s="185"/>
      <c r="K110" s="185"/>
    </row>
    <row r="111" spans="1:11" s="183" customFormat="1">
      <c r="A111" s="788"/>
      <c r="B111" s="234" t="s">
        <v>487</v>
      </c>
      <c r="C111" s="235" t="s">
        <v>650</v>
      </c>
      <c r="D111" s="235">
        <v>8</v>
      </c>
      <c r="E111" s="734"/>
      <c r="F111" s="942">
        <f t="shared" si="4"/>
        <v>0</v>
      </c>
      <c r="G111" s="186"/>
      <c r="H111" s="186"/>
      <c r="I111" s="185"/>
      <c r="J111" s="185"/>
      <c r="K111" s="185"/>
    </row>
    <row r="112" spans="1:11" s="183" customFormat="1">
      <c r="A112" s="788"/>
      <c r="B112" s="234" t="s">
        <v>488</v>
      </c>
      <c r="C112" s="235" t="s">
        <v>650</v>
      </c>
      <c r="D112" s="235">
        <v>3</v>
      </c>
      <c r="E112" s="734"/>
      <c r="F112" s="942">
        <f t="shared" si="4"/>
        <v>0</v>
      </c>
      <c r="G112" s="186"/>
      <c r="H112" s="186"/>
      <c r="I112" s="185"/>
      <c r="J112" s="185"/>
      <c r="K112" s="185"/>
    </row>
    <row r="113" spans="1:11" s="183" customFormat="1">
      <c r="A113" s="788"/>
      <c r="B113" s="234" t="s">
        <v>489</v>
      </c>
      <c r="C113" s="235" t="s">
        <v>650</v>
      </c>
      <c r="D113" s="235">
        <v>13</v>
      </c>
      <c r="E113" s="734"/>
      <c r="F113" s="942">
        <f t="shared" si="4"/>
        <v>0</v>
      </c>
      <c r="G113" s="186"/>
      <c r="H113" s="186"/>
      <c r="I113" s="185"/>
      <c r="J113" s="185"/>
      <c r="K113" s="185"/>
    </row>
    <row r="114" spans="1:11" s="183" customFormat="1">
      <c r="A114" s="788"/>
      <c r="B114" s="234" t="s">
        <v>490</v>
      </c>
      <c r="C114" s="235" t="s">
        <v>650</v>
      </c>
      <c r="D114" s="235">
        <v>8</v>
      </c>
      <c r="E114" s="734"/>
      <c r="F114" s="942">
        <f t="shared" si="4"/>
        <v>0</v>
      </c>
      <c r="G114" s="186"/>
      <c r="H114" s="186"/>
      <c r="I114" s="185"/>
      <c r="J114" s="185"/>
      <c r="K114" s="185"/>
    </row>
    <row r="115" spans="1:11" s="183" customFormat="1">
      <c r="A115" s="788"/>
      <c r="B115" s="234" t="s">
        <v>491</v>
      </c>
      <c r="C115" s="235" t="s">
        <v>650</v>
      </c>
      <c r="D115" s="235">
        <v>1</v>
      </c>
      <c r="E115" s="734"/>
      <c r="F115" s="942">
        <f t="shared" si="4"/>
        <v>0</v>
      </c>
      <c r="G115" s="186"/>
      <c r="H115" s="186"/>
      <c r="I115" s="185"/>
      <c r="J115" s="185"/>
      <c r="K115" s="185"/>
    </row>
    <row r="116" spans="1:11" s="183" customFormat="1">
      <c r="A116" s="788"/>
      <c r="B116" s="234"/>
      <c r="C116" s="235" t="s">
        <v>98</v>
      </c>
      <c r="D116" s="235">
        <v>1</v>
      </c>
      <c r="E116" s="734"/>
      <c r="F116" s="942">
        <f t="shared" ref="F116:F126" si="5">E116*D116</f>
        <v>0</v>
      </c>
      <c r="G116" s="186"/>
      <c r="H116" s="186"/>
      <c r="I116" s="185"/>
      <c r="J116" s="185"/>
      <c r="K116" s="185"/>
    </row>
    <row r="117" spans="1:11" s="1" customFormat="1" ht="27" customHeight="1">
      <c r="A117" s="833">
        <v>33</v>
      </c>
      <c r="B117" s="963" t="s">
        <v>1348</v>
      </c>
      <c r="C117" s="964" t="s">
        <v>650</v>
      </c>
      <c r="D117" s="964">
        <v>1</v>
      </c>
      <c r="E117" s="134"/>
      <c r="F117" s="944">
        <f t="shared" si="5"/>
        <v>0</v>
      </c>
    </row>
    <row r="118" spans="1:11" s="1" customFormat="1" ht="25.5">
      <c r="A118" s="833">
        <v>34</v>
      </c>
      <c r="B118" s="963" t="s">
        <v>1349</v>
      </c>
      <c r="C118" s="964" t="s">
        <v>650</v>
      </c>
      <c r="D118" s="964">
        <v>1</v>
      </c>
      <c r="E118" s="134"/>
      <c r="F118" s="944">
        <f t="shared" si="5"/>
        <v>0</v>
      </c>
    </row>
    <row r="119" spans="1:11" s="1" customFormat="1" ht="25.5">
      <c r="A119" s="833">
        <v>35</v>
      </c>
      <c r="B119" s="963" t="s">
        <v>1355</v>
      </c>
      <c r="C119" s="964" t="s">
        <v>650</v>
      </c>
      <c r="D119" s="964">
        <v>1</v>
      </c>
      <c r="E119" s="134"/>
      <c r="F119" s="944">
        <f>E119*D119</f>
        <v>0</v>
      </c>
    </row>
    <row r="120" spans="1:11" s="183" customFormat="1">
      <c r="A120" s="788">
        <v>36</v>
      </c>
      <c r="B120" s="234" t="s">
        <v>1356</v>
      </c>
      <c r="C120" s="235" t="s">
        <v>650</v>
      </c>
      <c r="D120" s="235">
        <v>3</v>
      </c>
      <c r="E120" s="734"/>
      <c r="F120" s="942">
        <f t="shared" si="5"/>
        <v>0</v>
      </c>
      <c r="G120" s="186"/>
      <c r="H120" s="186"/>
      <c r="I120" s="185"/>
      <c r="J120" s="185"/>
      <c r="K120" s="185"/>
    </row>
    <row r="121" spans="1:11" s="183" customFormat="1" ht="25.5">
      <c r="A121" s="788">
        <v>37</v>
      </c>
      <c r="B121" s="234" t="s">
        <v>1357</v>
      </c>
      <c r="C121" s="235" t="s">
        <v>650</v>
      </c>
      <c r="D121" s="235">
        <v>2</v>
      </c>
      <c r="E121" s="734"/>
      <c r="F121" s="942">
        <f>E121*D121</f>
        <v>0</v>
      </c>
      <c r="G121" s="186"/>
      <c r="H121" s="186"/>
      <c r="I121" s="185"/>
      <c r="J121" s="185"/>
      <c r="K121" s="185"/>
    </row>
    <row r="122" spans="1:11" s="183" customFormat="1" ht="25.5">
      <c r="A122" s="788">
        <v>38</v>
      </c>
      <c r="B122" s="234" t="s">
        <v>492</v>
      </c>
      <c r="C122" s="235" t="s">
        <v>98</v>
      </c>
      <c r="D122" s="235">
        <v>2</v>
      </c>
      <c r="E122" s="734"/>
      <c r="F122" s="942">
        <f t="shared" si="5"/>
        <v>0</v>
      </c>
      <c r="G122" s="186"/>
      <c r="H122" s="186"/>
      <c r="I122" s="185"/>
      <c r="J122" s="185"/>
      <c r="K122" s="185"/>
    </row>
    <row r="123" spans="1:11" s="183" customFormat="1" ht="38.25">
      <c r="A123" s="788">
        <v>39</v>
      </c>
      <c r="B123" s="234" t="s">
        <v>1358</v>
      </c>
      <c r="C123" s="235" t="s">
        <v>650</v>
      </c>
      <c r="D123" s="235">
        <v>1</v>
      </c>
      <c r="E123" s="734"/>
      <c r="F123" s="942">
        <f t="shared" si="5"/>
        <v>0</v>
      </c>
      <c r="G123" s="186"/>
      <c r="H123" s="186"/>
      <c r="I123" s="185"/>
      <c r="J123" s="185"/>
      <c r="K123" s="185"/>
    </row>
    <row r="124" spans="1:11" s="183" customFormat="1" ht="38.25">
      <c r="A124" s="788">
        <v>40</v>
      </c>
      <c r="B124" s="234" t="s">
        <v>1359</v>
      </c>
      <c r="C124" s="235" t="s">
        <v>650</v>
      </c>
      <c r="D124" s="235">
        <v>3</v>
      </c>
      <c r="E124" s="734"/>
      <c r="F124" s="942">
        <f>E124*D124</f>
        <v>0</v>
      </c>
      <c r="G124" s="186"/>
      <c r="H124" s="186"/>
      <c r="I124" s="185"/>
      <c r="J124" s="185"/>
      <c r="K124" s="185"/>
    </row>
    <row r="125" spans="1:11" s="183" customFormat="1" ht="25.5">
      <c r="A125" s="788">
        <v>41</v>
      </c>
      <c r="B125" s="234" t="s">
        <v>1350</v>
      </c>
      <c r="C125" s="235" t="s">
        <v>650</v>
      </c>
      <c r="D125" s="235">
        <v>4</v>
      </c>
      <c r="E125" s="734"/>
      <c r="F125" s="942">
        <f>E125*D125</f>
        <v>0</v>
      </c>
      <c r="G125" s="186"/>
      <c r="H125" s="186"/>
      <c r="I125" s="185"/>
      <c r="J125" s="185"/>
      <c r="K125" s="185"/>
    </row>
    <row r="126" spans="1:11" s="183" customFormat="1">
      <c r="A126" s="788">
        <v>42</v>
      </c>
      <c r="B126" s="234" t="s">
        <v>493</v>
      </c>
      <c r="C126" s="235" t="s">
        <v>650</v>
      </c>
      <c r="D126" s="235">
        <v>4</v>
      </c>
      <c r="E126" s="734"/>
      <c r="F126" s="942">
        <f t="shared" si="5"/>
        <v>0</v>
      </c>
      <c r="G126" s="186"/>
      <c r="H126" s="186"/>
      <c r="I126" s="185"/>
      <c r="J126" s="185"/>
      <c r="K126" s="185"/>
    </row>
    <row r="127" spans="1:11" s="183" customFormat="1" ht="39" thickBot="1">
      <c r="A127" s="788">
        <v>43</v>
      </c>
      <c r="B127" s="234" t="s">
        <v>494</v>
      </c>
      <c r="C127" s="235" t="s">
        <v>98</v>
      </c>
      <c r="D127" s="235">
        <v>1</v>
      </c>
      <c r="E127" s="734"/>
      <c r="F127" s="942">
        <f>E127*D127</f>
        <v>0</v>
      </c>
      <c r="G127" s="186"/>
      <c r="H127" s="186"/>
      <c r="I127" s="185"/>
      <c r="J127" s="185"/>
      <c r="K127" s="185"/>
    </row>
    <row r="128" spans="1:11" s="244" customFormat="1" ht="13.5" thickBot="1">
      <c r="A128" s="825"/>
      <c r="B128" s="838" t="s">
        <v>495</v>
      </c>
      <c r="C128" s="839"/>
      <c r="D128" s="839"/>
      <c r="E128" s="862"/>
      <c r="F128" s="945">
        <f>SUM(F77:F127)</f>
        <v>0</v>
      </c>
      <c r="G128" s="191"/>
      <c r="H128" s="191"/>
      <c r="I128" s="190"/>
      <c r="J128" s="190"/>
      <c r="K128" s="190"/>
    </row>
    <row r="129" spans="1:11" s="183" customFormat="1">
      <c r="A129" s="788"/>
      <c r="B129" s="781"/>
      <c r="C129" s="782"/>
      <c r="D129" s="782"/>
      <c r="E129" s="734"/>
      <c r="F129" s="942"/>
      <c r="G129" s="186"/>
      <c r="H129" s="186"/>
      <c r="I129" s="185"/>
      <c r="J129" s="185"/>
      <c r="K129" s="185"/>
    </row>
    <row r="130" spans="1:11" s="183" customFormat="1">
      <c r="A130" s="788"/>
      <c r="B130" s="781"/>
      <c r="C130" s="782"/>
      <c r="D130" s="782"/>
      <c r="E130" s="734"/>
      <c r="F130" s="942"/>
      <c r="G130" s="186"/>
      <c r="H130" s="186"/>
      <c r="I130" s="185"/>
      <c r="J130" s="185"/>
      <c r="K130" s="185"/>
    </row>
    <row r="131" spans="1:11" s="183" customFormat="1">
      <c r="A131" s="788"/>
      <c r="B131" s="781"/>
      <c r="C131" s="782"/>
      <c r="D131" s="782"/>
      <c r="E131" s="734"/>
      <c r="F131" s="942"/>
      <c r="G131" s="186"/>
      <c r="H131" s="186"/>
      <c r="I131" s="185"/>
      <c r="J131" s="185"/>
      <c r="K131" s="185"/>
    </row>
    <row r="132" spans="1:11" s="247" customFormat="1">
      <c r="A132" s="840" t="s">
        <v>496</v>
      </c>
      <c r="B132" s="841" t="s">
        <v>497</v>
      </c>
      <c r="C132" s="842"/>
      <c r="D132" s="842"/>
      <c r="E132" s="1807"/>
      <c r="F132" s="946"/>
      <c r="G132" s="246"/>
      <c r="H132" s="246"/>
      <c r="I132" s="245"/>
      <c r="J132" s="245"/>
      <c r="K132" s="245"/>
    </row>
    <row r="133" spans="1:11" s="1" customFormat="1">
      <c r="A133" s="843"/>
      <c r="B133" s="646"/>
      <c r="C133" s="844"/>
      <c r="D133" s="844"/>
      <c r="E133" s="1808"/>
      <c r="F133" s="947"/>
      <c r="G133" s="239"/>
      <c r="H133" s="239"/>
      <c r="I133" s="214"/>
      <c r="J133" s="214"/>
      <c r="K133" s="214"/>
    </row>
    <row r="134" spans="1:11" s="247" customFormat="1">
      <c r="A134" s="840" t="s">
        <v>498</v>
      </c>
      <c r="B134" s="841" t="s">
        <v>499</v>
      </c>
      <c r="C134" s="842"/>
      <c r="D134" s="842"/>
      <c r="E134" s="1807"/>
      <c r="F134" s="946"/>
      <c r="G134" s="246"/>
      <c r="H134" s="246"/>
      <c r="I134" s="245"/>
      <c r="J134" s="245"/>
      <c r="K134" s="245"/>
    </row>
    <row r="135" spans="1:11" s="1" customFormat="1">
      <c r="A135" s="617"/>
      <c r="B135" s="837"/>
      <c r="C135" s="671"/>
      <c r="D135" s="671"/>
      <c r="E135" s="134"/>
      <c r="F135" s="942"/>
      <c r="G135" s="239"/>
      <c r="H135" s="239"/>
      <c r="I135" s="214"/>
      <c r="J135" s="214"/>
      <c r="K135" s="214"/>
    </row>
    <row r="136" spans="1:11" s="242" customFormat="1" ht="216.75">
      <c r="A136" s="236">
        <v>1</v>
      </c>
      <c r="B136" s="965" t="s">
        <v>1351</v>
      </c>
      <c r="C136" s="235" t="s">
        <v>650</v>
      </c>
      <c r="D136" s="235">
        <v>12</v>
      </c>
      <c r="E136" s="734"/>
      <c r="F136" s="942">
        <f>E136*D136</f>
        <v>0</v>
      </c>
      <c r="G136" s="240"/>
      <c r="H136" s="240"/>
      <c r="I136" s="241"/>
      <c r="J136" s="241"/>
      <c r="K136" s="241"/>
    </row>
    <row r="137" spans="1:11" s="242" customFormat="1">
      <c r="A137" s="966"/>
      <c r="B137" s="967"/>
      <c r="C137" s="964"/>
      <c r="D137" s="964"/>
      <c r="E137" s="734"/>
      <c r="F137" s="942"/>
      <c r="G137" s="240"/>
      <c r="H137" s="240"/>
      <c r="I137" s="241"/>
      <c r="J137" s="241"/>
      <c r="K137" s="241"/>
    </row>
    <row r="138" spans="1:11" s="242" customFormat="1" ht="242.25">
      <c r="A138" s="236">
        <v>2</v>
      </c>
      <c r="B138" s="965" t="s">
        <v>1360</v>
      </c>
      <c r="C138" s="235" t="s">
        <v>650</v>
      </c>
      <c r="D138" s="235">
        <v>5</v>
      </c>
      <c r="E138" s="734"/>
      <c r="F138" s="942">
        <f>E138*D138</f>
        <v>0</v>
      </c>
      <c r="G138" s="240"/>
      <c r="H138" s="240"/>
      <c r="I138" s="241"/>
      <c r="J138" s="241"/>
      <c r="K138" s="241"/>
    </row>
    <row r="139" spans="1:11" s="242" customFormat="1">
      <c r="A139" s="966"/>
      <c r="B139" s="967"/>
      <c r="C139" s="964"/>
      <c r="D139" s="964"/>
      <c r="E139" s="734"/>
      <c r="F139" s="942"/>
      <c r="G139" s="240"/>
      <c r="H139" s="240"/>
      <c r="I139" s="241"/>
      <c r="J139" s="241"/>
      <c r="K139" s="241"/>
    </row>
    <row r="140" spans="1:11" s="242" customFormat="1" ht="77.25" customHeight="1">
      <c r="A140" s="966">
        <v>3</v>
      </c>
      <c r="B140" s="967" t="s">
        <v>500</v>
      </c>
      <c r="C140" s="964" t="s">
        <v>650</v>
      </c>
      <c r="D140" s="964">
        <v>13</v>
      </c>
      <c r="E140" s="734"/>
      <c r="F140" s="942">
        <f>E140*D140</f>
        <v>0</v>
      </c>
      <c r="G140" s="240"/>
      <c r="H140" s="240"/>
      <c r="I140" s="241"/>
      <c r="J140" s="241"/>
      <c r="K140" s="241"/>
    </row>
    <row r="141" spans="1:11" s="242" customFormat="1">
      <c r="A141" s="968"/>
      <c r="B141" s="967"/>
      <c r="C141" s="969"/>
      <c r="D141" s="969"/>
      <c r="E141" s="734"/>
      <c r="F141" s="942"/>
      <c r="G141" s="240"/>
      <c r="H141" s="240"/>
      <c r="I141" s="241"/>
      <c r="J141" s="241"/>
      <c r="K141" s="241"/>
    </row>
    <row r="142" spans="1:11" s="242" customFormat="1" ht="64.5" customHeight="1">
      <c r="A142" s="966">
        <v>4</v>
      </c>
      <c r="B142" s="967" t="s">
        <v>501</v>
      </c>
      <c r="C142" s="964" t="s">
        <v>650</v>
      </c>
      <c r="D142" s="964">
        <v>4</v>
      </c>
      <c r="E142" s="734"/>
      <c r="F142" s="942">
        <f>E142*D142</f>
        <v>0</v>
      </c>
      <c r="G142" s="240"/>
      <c r="H142" s="240"/>
      <c r="I142" s="241"/>
      <c r="J142" s="241"/>
      <c r="K142" s="241"/>
    </row>
    <row r="143" spans="1:11" s="242" customFormat="1">
      <c r="A143" s="968"/>
      <c r="B143" s="970"/>
      <c r="C143" s="971"/>
      <c r="D143" s="972"/>
      <c r="E143" s="734"/>
      <c r="F143" s="942"/>
      <c r="G143" s="240"/>
      <c r="H143" s="240"/>
      <c r="I143" s="241"/>
      <c r="J143" s="241"/>
      <c r="K143" s="241"/>
    </row>
    <row r="144" spans="1:11" s="242" customFormat="1" ht="255">
      <c r="A144" s="236">
        <v>5</v>
      </c>
      <c r="B144" s="973" t="s">
        <v>1352</v>
      </c>
      <c r="C144" s="974" t="s">
        <v>650</v>
      </c>
      <c r="D144" s="974">
        <v>8</v>
      </c>
      <c r="E144" s="734"/>
      <c r="F144" s="942">
        <f>E144*D144</f>
        <v>0</v>
      </c>
      <c r="G144" s="240"/>
      <c r="H144" s="240"/>
      <c r="I144" s="241"/>
      <c r="J144" s="241"/>
      <c r="K144" s="241"/>
    </row>
    <row r="145" spans="1:11" s="242" customFormat="1">
      <c r="A145" s="968"/>
      <c r="B145" s="975"/>
      <c r="C145" s="969"/>
      <c r="D145" s="969"/>
      <c r="E145" s="734"/>
      <c r="F145" s="942"/>
      <c r="G145" s="240"/>
      <c r="H145" s="240"/>
      <c r="I145" s="241"/>
      <c r="J145" s="241"/>
      <c r="K145" s="241"/>
    </row>
    <row r="146" spans="1:11" s="242" customFormat="1" ht="242.25">
      <c r="A146" s="236">
        <v>6</v>
      </c>
      <c r="B146" s="965" t="s">
        <v>1353</v>
      </c>
      <c r="C146" s="235" t="s">
        <v>650</v>
      </c>
      <c r="D146" s="235">
        <v>3</v>
      </c>
      <c r="E146" s="734"/>
      <c r="F146" s="942">
        <f>E146*D146</f>
        <v>0</v>
      </c>
      <c r="G146" s="240"/>
      <c r="H146" s="240"/>
      <c r="I146" s="241"/>
      <c r="J146" s="241"/>
      <c r="K146" s="241"/>
    </row>
    <row r="147" spans="1:11" s="242" customFormat="1" ht="13.5" thickBot="1">
      <c r="A147" s="845"/>
      <c r="B147" s="847"/>
      <c r="C147" s="846"/>
      <c r="D147" s="846"/>
      <c r="E147" s="734"/>
      <c r="F147" s="942"/>
      <c r="G147" s="240"/>
      <c r="H147" s="240"/>
      <c r="I147" s="241"/>
      <c r="J147" s="241"/>
      <c r="K147" s="241"/>
    </row>
    <row r="148" spans="1:11" s="244" customFormat="1" ht="13.5" thickBot="1">
      <c r="A148" s="825"/>
      <c r="B148" s="838" t="s">
        <v>193</v>
      </c>
      <c r="C148" s="839"/>
      <c r="D148" s="839"/>
      <c r="E148" s="862"/>
      <c r="F148" s="945">
        <f>SUM(F136:F146)</f>
        <v>0</v>
      </c>
      <c r="G148" s="191"/>
      <c r="H148" s="191"/>
      <c r="I148" s="190"/>
      <c r="J148" s="190"/>
      <c r="K148" s="190"/>
    </row>
    <row r="149" spans="1:11" s="183" customFormat="1">
      <c r="A149" s="788"/>
      <c r="B149" s="831"/>
      <c r="C149" s="832"/>
      <c r="D149" s="832"/>
      <c r="E149" s="861"/>
      <c r="F149" s="942"/>
      <c r="G149" s="186"/>
      <c r="H149" s="186"/>
      <c r="I149" s="185"/>
      <c r="J149" s="185"/>
      <c r="K149" s="185"/>
    </row>
    <row r="150" spans="1:11" s="242" customFormat="1">
      <c r="A150" s="848"/>
      <c r="B150" s="849"/>
      <c r="C150" s="850"/>
      <c r="D150" s="850"/>
      <c r="E150" s="134"/>
      <c r="F150" s="942"/>
      <c r="G150" s="240"/>
      <c r="H150" s="240"/>
      <c r="I150" s="241"/>
      <c r="J150" s="241"/>
      <c r="K150" s="241"/>
    </row>
    <row r="151" spans="1:11" s="247" customFormat="1">
      <c r="A151" s="840" t="s">
        <v>194</v>
      </c>
      <c r="B151" s="841" t="s">
        <v>195</v>
      </c>
      <c r="C151" s="842"/>
      <c r="D151" s="842"/>
      <c r="E151" s="1807"/>
      <c r="F151" s="946"/>
      <c r="G151" s="246"/>
      <c r="H151" s="246"/>
      <c r="I151" s="245"/>
      <c r="J151" s="245"/>
      <c r="K151" s="245"/>
    </row>
    <row r="152" spans="1:11" s="242" customFormat="1">
      <c r="A152" s="848"/>
      <c r="B152" s="849"/>
      <c r="C152" s="850"/>
      <c r="D152" s="850"/>
      <c r="E152" s="134"/>
      <c r="F152" s="942"/>
      <c r="G152" s="240"/>
      <c r="H152" s="240"/>
      <c r="I152" s="241"/>
      <c r="J152" s="241"/>
      <c r="K152" s="241"/>
    </row>
    <row r="153" spans="1:11" s="242" customFormat="1" ht="0.75" customHeight="1">
      <c r="A153" s="851"/>
      <c r="B153" s="847"/>
      <c r="C153" s="847"/>
      <c r="D153" s="852"/>
      <c r="E153" s="1809"/>
      <c r="F153" s="1810"/>
      <c r="G153" s="240"/>
      <c r="H153" s="240"/>
      <c r="I153" s="241"/>
      <c r="J153" s="241"/>
      <c r="K153" s="241"/>
    </row>
    <row r="154" spans="1:11" s="242" customFormat="1" ht="89.25" customHeight="1">
      <c r="A154" s="976">
        <v>1</v>
      </c>
      <c r="B154" s="976" t="s">
        <v>196</v>
      </c>
      <c r="C154" s="971" t="s">
        <v>197</v>
      </c>
      <c r="D154" s="977">
        <v>10</v>
      </c>
      <c r="E154" s="734"/>
      <c r="F154" s="942">
        <f>E154*D154</f>
        <v>0</v>
      </c>
      <c r="G154" s="240"/>
      <c r="H154" s="240"/>
      <c r="I154" s="241"/>
      <c r="J154" s="241"/>
      <c r="K154" s="241"/>
    </row>
    <row r="155" spans="1:11" s="242" customFormat="1" ht="39" thickBot="1">
      <c r="A155" s="976">
        <v>2</v>
      </c>
      <c r="B155" s="976" t="s">
        <v>198</v>
      </c>
      <c r="C155" s="978" t="s">
        <v>903</v>
      </c>
      <c r="D155" s="977">
        <v>1</v>
      </c>
      <c r="E155" s="734"/>
      <c r="F155" s="942">
        <f>E155*D155</f>
        <v>0</v>
      </c>
      <c r="G155" s="240"/>
      <c r="H155" s="240"/>
      <c r="I155" s="241"/>
      <c r="J155" s="241"/>
      <c r="K155" s="241"/>
    </row>
    <row r="156" spans="1:11" s="244" customFormat="1" ht="13.5" thickBot="1">
      <c r="A156" s="825"/>
      <c r="B156" s="838" t="s">
        <v>199</v>
      </c>
      <c r="C156" s="839"/>
      <c r="D156" s="839"/>
      <c r="E156" s="862"/>
      <c r="F156" s="945">
        <f>SUM(F154:F155)</f>
        <v>0</v>
      </c>
      <c r="G156" s="191"/>
      <c r="H156" s="191"/>
      <c r="I156" s="190"/>
      <c r="J156" s="190"/>
      <c r="K156" s="190"/>
    </row>
    <row r="157" spans="1:11" s="244" customFormat="1" ht="13.5" thickBot="1">
      <c r="A157" s="825"/>
      <c r="B157" s="838" t="s">
        <v>200</v>
      </c>
      <c r="C157" s="839"/>
      <c r="D157" s="839"/>
      <c r="E157" s="862"/>
      <c r="F157" s="945">
        <f>SUM(F148,F156)</f>
        <v>0</v>
      </c>
      <c r="G157" s="191"/>
      <c r="H157" s="191"/>
      <c r="I157" s="190"/>
      <c r="J157" s="190"/>
      <c r="K157" s="190"/>
    </row>
    <row r="158" spans="1:11" s="242" customFormat="1">
      <c r="A158" s="851"/>
      <c r="B158" s="847"/>
      <c r="C158" s="847"/>
      <c r="D158" s="847"/>
      <c r="E158" s="863"/>
      <c r="F158" s="1811"/>
      <c r="G158" s="240"/>
      <c r="H158" s="240"/>
      <c r="I158" s="241"/>
      <c r="J158" s="241"/>
      <c r="K158" s="241"/>
    </row>
    <row r="159" spans="1:11" s="196" customFormat="1" ht="12.75" customHeight="1">
      <c r="A159" s="853"/>
      <c r="B159" s="854"/>
      <c r="C159" s="853"/>
      <c r="D159" s="853"/>
      <c r="E159" s="204"/>
      <c r="F159" s="948"/>
      <c r="G159" s="200"/>
      <c r="H159" s="200"/>
      <c r="I159" s="200"/>
    </row>
    <row r="160" spans="1:11" s="247" customFormat="1">
      <c r="A160" s="840" t="s">
        <v>201</v>
      </c>
      <c r="B160" s="841" t="s">
        <v>202</v>
      </c>
      <c r="C160" s="842"/>
      <c r="D160" s="842"/>
      <c r="E160" s="1807"/>
      <c r="F160" s="946"/>
      <c r="G160" s="246"/>
      <c r="H160" s="246"/>
      <c r="I160" s="245"/>
      <c r="J160" s="245"/>
      <c r="K160" s="245"/>
    </row>
    <row r="161" spans="1:11" s="1" customFormat="1">
      <c r="A161" s="617"/>
      <c r="B161" s="837"/>
      <c r="C161" s="671"/>
      <c r="D161" s="671"/>
      <c r="E161" s="134"/>
      <c r="F161" s="942"/>
      <c r="G161" s="239"/>
      <c r="H161" s="239"/>
      <c r="I161" s="214"/>
      <c r="J161" s="214"/>
      <c r="K161" s="214"/>
    </row>
    <row r="162" spans="1:11" s="183" customFormat="1" ht="42" customHeight="1">
      <c r="A162" s="835" t="s">
        <v>86</v>
      </c>
      <c r="B162" s="855" t="s">
        <v>1361</v>
      </c>
      <c r="C162" s="782"/>
      <c r="D162" s="782"/>
      <c r="E162" s="734"/>
      <c r="F162" s="942"/>
    </row>
    <row r="163" spans="1:11" s="183" customFormat="1" ht="12.75" customHeight="1">
      <c r="A163" s="835" t="s">
        <v>401</v>
      </c>
      <c r="B163" s="979" t="s">
        <v>203</v>
      </c>
      <c r="C163" s="235" t="s">
        <v>650</v>
      </c>
      <c r="D163" s="235">
        <v>1</v>
      </c>
      <c r="E163" s="734"/>
      <c r="F163" s="942">
        <f>D163*E163</f>
        <v>0</v>
      </c>
    </row>
    <row r="164" spans="1:11" s="183" customFormat="1">
      <c r="A164" s="835" t="s">
        <v>401</v>
      </c>
      <c r="B164" s="979" t="s">
        <v>1362</v>
      </c>
      <c r="C164" s="235" t="s">
        <v>650</v>
      </c>
      <c r="D164" s="235">
        <v>1</v>
      </c>
      <c r="E164" s="734"/>
      <c r="F164" s="942">
        <f t="shared" ref="F164:F167" si="6">D164*E164</f>
        <v>0</v>
      </c>
    </row>
    <row r="165" spans="1:11" s="183" customFormat="1">
      <c r="A165" s="835" t="s">
        <v>401</v>
      </c>
      <c r="B165" s="979" t="s">
        <v>204</v>
      </c>
      <c r="C165" s="235" t="s">
        <v>650</v>
      </c>
      <c r="D165" s="235">
        <v>1</v>
      </c>
      <c r="E165" s="734"/>
      <c r="F165" s="942">
        <f t="shared" si="6"/>
        <v>0</v>
      </c>
    </row>
    <row r="166" spans="1:11" s="183" customFormat="1">
      <c r="A166" s="835" t="s">
        <v>401</v>
      </c>
      <c r="B166" s="979" t="s">
        <v>205</v>
      </c>
      <c r="C166" s="235" t="s">
        <v>650</v>
      </c>
      <c r="D166" s="235">
        <v>1</v>
      </c>
      <c r="E166" s="734"/>
      <c r="F166" s="942">
        <f t="shared" si="6"/>
        <v>0</v>
      </c>
    </row>
    <row r="167" spans="1:11" s="183" customFormat="1" ht="25.5">
      <c r="A167" s="835" t="s">
        <v>401</v>
      </c>
      <c r="B167" s="979" t="s">
        <v>206</v>
      </c>
      <c r="C167" s="235" t="s">
        <v>650</v>
      </c>
      <c r="D167" s="235">
        <v>1</v>
      </c>
      <c r="E167" s="734"/>
      <c r="F167" s="942">
        <f t="shared" si="6"/>
        <v>0</v>
      </c>
    </row>
    <row r="168" spans="1:11" s="183" customFormat="1">
      <c r="A168" s="835"/>
      <c r="B168" s="979"/>
      <c r="C168" s="235" t="s">
        <v>676</v>
      </c>
      <c r="D168" s="235">
        <v>1</v>
      </c>
      <c r="E168" s="734"/>
      <c r="F168" s="942">
        <f t="shared" ref="F168:F176" si="7">D168*E168</f>
        <v>0</v>
      </c>
    </row>
    <row r="169" spans="1:11" s="183" customFormat="1">
      <c r="A169" s="835" t="s">
        <v>402</v>
      </c>
      <c r="B169" s="979" t="s">
        <v>1363</v>
      </c>
      <c r="C169" s="235" t="s">
        <v>650</v>
      </c>
      <c r="D169" s="235">
        <v>1</v>
      </c>
      <c r="E169" s="734"/>
      <c r="F169" s="942">
        <f t="shared" si="7"/>
        <v>0</v>
      </c>
    </row>
    <row r="170" spans="1:11" s="183" customFormat="1" ht="25.5">
      <c r="A170" s="835" t="s">
        <v>207</v>
      </c>
      <c r="B170" s="979" t="s">
        <v>1364</v>
      </c>
      <c r="C170" s="235" t="s">
        <v>650</v>
      </c>
      <c r="D170" s="235">
        <v>4</v>
      </c>
      <c r="E170" s="734"/>
      <c r="F170" s="942">
        <f t="shared" si="7"/>
        <v>0</v>
      </c>
    </row>
    <row r="171" spans="1:11" s="1" customFormat="1">
      <c r="A171" s="617">
        <v>4</v>
      </c>
      <c r="B171" s="963" t="s">
        <v>1365</v>
      </c>
      <c r="C171" s="964" t="s">
        <v>650</v>
      </c>
      <c r="D171" s="964">
        <v>2</v>
      </c>
      <c r="E171" s="134"/>
      <c r="F171" s="942">
        <f>E171*D171</f>
        <v>0</v>
      </c>
      <c r="G171" s="239"/>
      <c r="H171" s="239"/>
      <c r="I171" s="214"/>
      <c r="J171" s="214"/>
      <c r="K171" s="214"/>
    </row>
    <row r="172" spans="1:11" s="1" customFormat="1" ht="25.5">
      <c r="A172" s="617">
        <v>5</v>
      </c>
      <c r="B172" s="963" t="s">
        <v>208</v>
      </c>
      <c r="C172" s="964" t="s">
        <v>650</v>
      </c>
      <c r="D172" s="964">
        <v>1</v>
      </c>
      <c r="E172" s="134"/>
      <c r="F172" s="942">
        <f>E172*D172</f>
        <v>0</v>
      </c>
      <c r="G172" s="239"/>
      <c r="H172" s="239"/>
      <c r="I172" s="214"/>
      <c r="J172" s="214"/>
      <c r="K172" s="214"/>
    </row>
    <row r="173" spans="1:11" s="1" customFormat="1" ht="27">
      <c r="A173" s="835" t="s">
        <v>209</v>
      </c>
      <c r="B173" s="979" t="s">
        <v>210</v>
      </c>
      <c r="C173" s="235" t="s">
        <v>887</v>
      </c>
      <c r="D173" s="235">
        <v>80</v>
      </c>
      <c r="E173" s="734"/>
      <c r="F173" s="942">
        <f t="shared" si="7"/>
        <v>0</v>
      </c>
      <c r="G173" s="239"/>
      <c r="H173" s="239"/>
    </row>
    <row r="174" spans="1:11" s="1" customFormat="1" ht="38.25">
      <c r="A174" s="835" t="s">
        <v>211</v>
      </c>
      <c r="B174" s="234" t="s">
        <v>212</v>
      </c>
      <c r="C174" s="235" t="s">
        <v>887</v>
      </c>
      <c r="D174" s="235">
        <v>25</v>
      </c>
      <c r="E174" s="734"/>
      <c r="F174" s="942">
        <f t="shared" si="7"/>
        <v>0</v>
      </c>
      <c r="G174" s="239"/>
      <c r="H174" s="239"/>
    </row>
    <row r="175" spans="1:11" s="1" customFormat="1" ht="38.25">
      <c r="A175" s="835" t="s">
        <v>213</v>
      </c>
      <c r="B175" s="234" t="s">
        <v>214</v>
      </c>
      <c r="C175" s="235" t="s">
        <v>867</v>
      </c>
      <c r="D175" s="235">
        <v>1</v>
      </c>
      <c r="E175" s="734"/>
      <c r="F175" s="942">
        <f t="shared" si="7"/>
        <v>0</v>
      </c>
      <c r="G175" s="239"/>
      <c r="H175" s="239"/>
    </row>
    <row r="176" spans="1:11" s="196" customFormat="1" ht="39" thickBot="1">
      <c r="A176" s="835" t="s">
        <v>138</v>
      </c>
      <c r="B176" s="234" t="s">
        <v>215</v>
      </c>
      <c r="C176" s="235" t="s">
        <v>867</v>
      </c>
      <c r="D176" s="235">
        <v>1</v>
      </c>
      <c r="E176" s="734"/>
      <c r="F176" s="942">
        <f t="shared" si="7"/>
        <v>0</v>
      </c>
      <c r="G176" s="243"/>
      <c r="H176" s="243"/>
      <c r="I176" s="243"/>
    </row>
    <row r="177" spans="1:11" s="250" customFormat="1" ht="13.5" thickBot="1">
      <c r="A177" s="840"/>
      <c r="B177" s="856" t="s">
        <v>216</v>
      </c>
      <c r="C177" s="857"/>
      <c r="D177" s="857"/>
      <c r="E177" s="864"/>
      <c r="F177" s="949">
        <f>SUM(F163:F176)</f>
        <v>0</v>
      </c>
      <c r="G177" s="248"/>
      <c r="H177" s="248"/>
      <c r="I177" s="249"/>
      <c r="J177" s="249"/>
      <c r="K177" s="249"/>
    </row>
    <row r="178" spans="1:11" s="183" customFormat="1">
      <c r="A178" s="788"/>
      <c r="B178" s="781"/>
      <c r="C178" s="782"/>
      <c r="D178" s="782"/>
      <c r="E178" s="734"/>
      <c r="F178" s="942"/>
      <c r="G178" s="186"/>
      <c r="H178" s="186"/>
      <c r="I178" s="185"/>
      <c r="J178" s="185"/>
      <c r="K178" s="185"/>
    </row>
    <row r="179" spans="1:11" s="253" customFormat="1">
      <c r="A179" s="825" t="s">
        <v>217</v>
      </c>
      <c r="B179" s="858" t="s">
        <v>218</v>
      </c>
      <c r="C179" s="859"/>
      <c r="D179" s="859"/>
      <c r="E179" s="865"/>
      <c r="F179" s="808"/>
      <c r="G179" s="251"/>
      <c r="H179" s="251"/>
      <c r="I179" s="252"/>
      <c r="J179" s="252"/>
      <c r="K179" s="252"/>
    </row>
    <row r="180" spans="1:11" s="183" customFormat="1">
      <c r="A180" s="788"/>
      <c r="B180" s="781"/>
      <c r="C180" s="782"/>
      <c r="D180" s="782"/>
      <c r="E180" s="734"/>
      <c r="F180" s="942"/>
      <c r="G180" s="186"/>
      <c r="H180" s="186"/>
      <c r="I180" s="185"/>
      <c r="J180" s="185"/>
      <c r="K180" s="185"/>
    </row>
    <row r="181" spans="1:11" s="183" customFormat="1" ht="38.25">
      <c r="A181" s="236">
        <v>1</v>
      </c>
      <c r="B181" s="234" t="s">
        <v>219</v>
      </c>
      <c r="C181" s="235" t="s">
        <v>887</v>
      </c>
      <c r="D181" s="235">
        <v>110</v>
      </c>
      <c r="E181" s="734"/>
      <c r="F181" s="942">
        <f>E181*D181</f>
        <v>0</v>
      </c>
      <c r="G181" s="186"/>
      <c r="H181" s="186"/>
      <c r="I181" s="185"/>
      <c r="J181" s="185"/>
      <c r="K181" s="185"/>
    </row>
    <row r="182" spans="1:11" s="183" customFormat="1" ht="38.25">
      <c r="A182" s="236">
        <v>2</v>
      </c>
      <c r="B182" s="234" t="s">
        <v>220</v>
      </c>
      <c r="C182" s="235" t="s">
        <v>650</v>
      </c>
      <c r="D182" s="235">
        <v>5</v>
      </c>
      <c r="E182" s="734"/>
      <c r="F182" s="942">
        <f t="shared" ref="F182:F194" si="8">E182*D182</f>
        <v>0</v>
      </c>
      <c r="G182" s="186"/>
      <c r="H182" s="186"/>
      <c r="I182" s="185"/>
      <c r="J182" s="185"/>
      <c r="K182" s="185"/>
    </row>
    <row r="183" spans="1:11" s="183" customFormat="1" ht="51">
      <c r="A183" s="236">
        <v>3</v>
      </c>
      <c r="B183" s="234" t="s">
        <v>221</v>
      </c>
      <c r="C183" s="235" t="s">
        <v>650</v>
      </c>
      <c r="D183" s="235">
        <v>5</v>
      </c>
      <c r="E183" s="734"/>
      <c r="F183" s="942">
        <f t="shared" si="8"/>
        <v>0</v>
      </c>
      <c r="G183" s="186"/>
      <c r="H183" s="186"/>
      <c r="I183" s="185"/>
      <c r="J183" s="185"/>
      <c r="K183" s="185"/>
    </row>
    <row r="184" spans="1:11" s="183" customFormat="1" ht="40.5" customHeight="1">
      <c r="A184" s="236">
        <v>4</v>
      </c>
      <c r="B184" s="234" t="s">
        <v>222</v>
      </c>
      <c r="C184" s="235" t="s">
        <v>650</v>
      </c>
      <c r="D184" s="235">
        <v>2</v>
      </c>
      <c r="E184" s="734"/>
      <c r="F184" s="942">
        <f t="shared" si="8"/>
        <v>0</v>
      </c>
      <c r="G184" s="186"/>
      <c r="H184" s="186"/>
      <c r="I184" s="185"/>
      <c r="J184" s="185"/>
      <c r="K184" s="185"/>
    </row>
    <row r="185" spans="1:11" s="183" customFormat="1" ht="51">
      <c r="A185" s="236">
        <v>5</v>
      </c>
      <c r="B185" s="234" t="s">
        <v>223</v>
      </c>
      <c r="C185" s="235" t="s">
        <v>650</v>
      </c>
      <c r="D185" s="235">
        <v>4</v>
      </c>
      <c r="E185" s="734"/>
      <c r="F185" s="942">
        <f t="shared" si="8"/>
        <v>0</v>
      </c>
      <c r="G185" s="186"/>
      <c r="H185" s="186"/>
      <c r="I185" s="185"/>
      <c r="J185" s="185"/>
      <c r="K185" s="185"/>
    </row>
    <row r="186" spans="1:11" s="183" customFormat="1" ht="52.5" customHeight="1">
      <c r="A186" s="236">
        <v>6</v>
      </c>
      <c r="B186" s="234" t="s">
        <v>224</v>
      </c>
      <c r="C186" s="235" t="s">
        <v>98</v>
      </c>
      <c r="D186" s="235">
        <v>1</v>
      </c>
      <c r="E186" s="734"/>
      <c r="F186" s="942">
        <f t="shared" si="8"/>
        <v>0</v>
      </c>
      <c r="G186" s="186"/>
      <c r="H186" s="186"/>
      <c r="I186" s="185"/>
      <c r="J186" s="185"/>
      <c r="K186" s="185"/>
    </row>
    <row r="187" spans="1:11" s="183" customFormat="1" ht="25.5">
      <c r="A187" s="236">
        <v>7</v>
      </c>
      <c r="B187" s="234" t="s">
        <v>225</v>
      </c>
      <c r="C187" s="235" t="s">
        <v>650</v>
      </c>
      <c r="D187" s="235">
        <v>4</v>
      </c>
      <c r="E187" s="734"/>
      <c r="F187" s="942">
        <f t="shared" si="8"/>
        <v>0</v>
      </c>
      <c r="G187" s="186"/>
      <c r="H187" s="186"/>
      <c r="I187" s="185"/>
      <c r="J187" s="185"/>
      <c r="K187" s="185"/>
    </row>
    <row r="188" spans="1:11" s="183" customFormat="1">
      <c r="A188" s="236">
        <v>8</v>
      </c>
      <c r="B188" s="234" t="s">
        <v>226</v>
      </c>
      <c r="C188" s="235" t="s">
        <v>650</v>
      </c>
      <c r="D188" s="235">
        <v>2</v>
      </c>
      <c r="E188" s="734"/>
      <c r="F188" s="942">
        <f t="shared" si="8"/>
        <v>0</v>
      </c>
      <c r="G188" s="186"/>
      <c r="H188" s="186"/>
      <c r="I188" s="185"/>
      <c r="J188" s="185"/>
      <c r="K188" s="185"/>
    </row>
    <row r="189" spans="1:11" s="183" customFormat="1">
      <c r="A189" s="236">
        <v>9</v>
      </c>
      <c r="B189" s="234" t="s">
        <v>227</v>
      </c>
      <c r="C189" s="235" t="s">
        <v>650</v>
      </c>
      <c r="D189" s="235">
        <v>5</v>
      </c>
      <c r="E189" s="734"/>
      <c r="F189" s="942">
        <f t="shared" si="8"/>
        <v>0</v>
      </c>
      <c r="G189" s="186"/>
      <c r="H189" s="186"/>
      <c r="I189" s="185"/>
      <c r="J189" s="185"/>
      <c r="K189" s="185"/>
    </row>
    <row r="190" spans="1:11" s="183" customFormat="1" ht="25.5">
      <c r="A190" s="236">
        <v>10</v>
      </c>
      <c r="B190" s="234" t="s">
        <v>228</v>
      </c>
      <c r="C190" s="235" t="s">
        <v>650</v>
      </c>
      <c r="D190" s="235">
        <v>8</v>
      </c>
      <c r="E190" s="734"/>
      <c r="F190" s="942">
        <f t="shared" si="8"/>
        <v>0</v>
      </c>
      <c r="G190" s="186"/>
      <c r="H190" s="186"/>
      <c r="I190" s="185"/>
      <c r="J190" s="185"/>
      <c r="K190" s="185"/>
    </row>
    <row r="191" spans="1:11" s="183" customFormat="1" ht="25.5">
      <c r="A191" s="236">
        <v>11</v>
      </c>
      <c r="B191" s="234" t="s">
        <v>1366</v>
      </c>
      <c r="C191" s="235" t="s">
        <v>650</v>
      </c>
      <c r="D191" s="235">
        <v>12</v>
      </c>
      <c r="E191" s="734"/>
      <c r="F191" s="942">
        <f t="shared" si="8"/>
        <v>0</v>
      </c>
      <c r="G191" s="186"/>
      <c r="H191" s="186"/>
      <c r="I191" s="185"/>
      <c r="J191" s="185"/>
      <c r="K191" s="185"/>
    </row>
    <row r="192" spans="1:11" s="183" customFormat="1" ht="40.5" customHeight="1">
      <c r="A192" s="236">
        <v>12</v>
      </c>
      <c r="B192" s="234" t="s">
        <v>229</v>
      </c>
      <c r="C192" s="235" t="s">
        <v>887</v>
      </c>
      <c r="D192" s="235">
        <v>120</v>
      </c>
      <c r="E192" s="734"/>
      <c r="F192" s="942">
        <f t="shared" si="8"/>
        <v>0</v>
      </c>
      <c r="G192" s="186"/>
      <c r="H192" s="186"/>
      <c r="I192" s="185"/>
      <c r="J192" s="185"/>
      <c r="K192" s="185"/>
    </row>
    <row r="193" spans="1:11" s="1" customFormat="1" ht="114.75">
      <c r="A193" s="966">
        <v>13</v>
      </c>
      <c r="B193" s="963" t="s">
        <v>230</v>
      </c>
      <c r="C193" s="964" t="s">
        <v>650</v>
      </c>
      <c r="D193" s="964">
        <v>4</v>
      </c>
      <c r="E193" s="134"/>
      <c r="F193" s="942">
        <f>D193*E193</f>
        <v>0</v>
      </c>
      <c r="G193" s="239"/>
      <c r="H193" s="239"/>
      <c r="I193" s="214"/>
      <c r="J193" s="214"/>
      <c r="K193" s="214"/>
    </row>
    <row r="194" spans="1:11" s="183" customFormat="1" ht="26.25" thickBot="1">
      <c r="A194" s="236">
        <v>14</v>
      </c>
      <c r="B194" s="234" t="s">
        <v>231</v>
      </c>
      <c r="C194" s="235" t="s">
        <v>650</v>
      </c>
      <c r="D194" s="235">
        <v>1</v>
      </c>
      <c r="E194" s="734"/>
      <c r="F194" s="942">
        <f t="shared" si="8"/>
        <v>0</v>
      </c>
      <c r="G194" s="186"/>
      <c r="H194" s="186"/>
      <c r="I194" s="185"/>
      <c r="J194" s="185"/>
      <c r="K194" s="185"/>
    </row>
    <row r="195" spans="1:11" s="244" customFormat="1" ht="13.5" thickBot="1">
      <c r="A195" s="825"/>
      <c r="B195" s="838" t="s">
        <v>232</v>
      </c>
      <c r="C195" s="839"/>
      <c r="D195" s="839"/>
      <c r="E195" s="862"/>
      <c r="F195" s="945">
        <f>SUM(F181:F194)</f>
        <v>0</v>
      </c>
      <c r="G195" s="191"/>
      <c r="H195" s="191"/>
      <c r="I195" s="190"/>
      <c r="J195" s="190"/>
      <c r="K195" s="190"/>
    </row>
    <row r="196" spans="1:11" s="183" customFormat="1">
      <c r="A196" s="788"/>
      <c r="B196" s="781"/>
      <c r="C196" s="782"/>
      <c r="D196" s="782"/>
      <c r="E196" s="734"/>
      <c r="F196" s="942"/>
      <c r="G196" s="186"/>
      <c r="H196" s="186"/>
      <c r="I196" s="185"/>
      <c r="J196" s="185"/>
      <c r="K196" s="185"/>
    </row>
    <row r="197" spans="1:11" s="183" customFormat="1">
      <c r="A197" s="780"/>
      <c r="B197" s="781"/>
      <c r="C197" s="782"/>
      <c r="D197" s="782"/>
      <c r="E197" s="734"/>
      <c r="F197" s="783"/>
      <c r="G197" s="186"/>
      <c r="H197" s="186"/>
      <c r="I197" s="185"/>
      <c r="J197" s="185"/>
      <c r="K197" s="185"/>
    </row>
    <row r="198" spans="1:11" s="256" customFormat="1" ht="25.5">
      <c r="A198" s="784" t="s">
        <v>1233</v>
      </c>
      <c r="B198" s="785" t="s">
        <v>36</v>
      </c>
      <c r="C198" s="786"/>
      <c r="D198" s="786"/>
      <c r="E198" s="787"/>
      <c r="F198" s="787"/>
      <c r="G198" s="261"/>
      <c r="H198" s="261"/>
      <c r="I198" s="262"/>
      <c r="J198" s="262"/>
      <c r="K198" s="262"/>
    </row>
    <row r="199" spans="1:11" s="183" customFormat="1">
      <c r="A199" s="788"/>
      <c r="B199" s="781"/>
      <c r="C199" s="782"/>
      <c r="D199" s="782"/>
      <c r="E199" s="783"/>
      <c r="F199" s="783"/>
      <c r="G199" s="186"/>
      <c r="H199" s="186"/>
      <c r="I199" s="185"/>
      <c r="J199" s="185"/>
      <c r="K199" s="185"/>
    </row>
    <row r="200" spans="1:11" s="238" customFormat="1">
      <c r="A200" s="789" t="s">
        <v>403</v>
      </c>
      <c r="B200" s="790" t="s">
        <v>233</v>
      </c>
      <c r="C200" s="791"/>
      <c r="D200" s="791"/>
      <c r="E200" s="792"/>
      <c r="F200" s="792">
        <f>F73</f>
        <v>0</v>
      </c>
      <c r="G200" s="193"/>
      <c r="H200" s="193"/>
      <c r="I200" s="192"/>
      <c r="J200" s="192"/>
      <c r="K200" s="192"/>
    </row>
    <row r="201" spans="1:11" s="238" customFormat="1">
      <c r="A201" s="793" t="s">
        <v>143</v>
      </c>
      <c r="B201" s="794" t="s">
        <v>144</v>
      </c>
      <c r="C201" s="795"/>
      <c r="D201" s="795"/>
      <c r="E201" s="796"/>
      <c r="F201" s="796">
        <f>F128</f>
        <v>0</v>
      </c>
      <c r="G201" s="193"/>
      <c r="H201" s="193"/>
      <c r="I201" s="192"/>
      <c r="J201" s="192"/>
      <c r="K201" s="192"/>
    </row>
    <row r="202" spans="1:11" s="238" customFormat="1">
      <c r="A202" s="793" t="s">
        <v>496</v>
      </c>
      <c r="B202" s="794" t="s">
        <v>497</v>
      </c>
      <c r="C202" s="795"/>
      <c r="D202" s="795"/>
      <c r="E202" s="796"/>
      <c r="F202" s="796">
        <f>F157</f>
        <v>0</v>
      </c>
      <c r="G202" s="193"/>
      <c r="H202" s="193"/>
      <c r="I202" s="192"/>
      <c r="J202" s="192"/>
      <c r="K202" s="192"/>
    </row>
    <row r="203" spans="1:11" s="238" customFormat="1">
      <c r="A203" s="793" t="s">
        <v>201</v>
      </c>
      <c r="B203" s="794" t="s">
        <v>234</v>
      </c>
      <c r="C203" s="795"/>
      <c r="D203" s="795"/>
      <c r="E203" s="796"/>
      <c r="F203" s="796">
        <f>F177</f>
        <v>0</v>
      </c>
      <c r="G203" s="193"/>
      <c r="H203" s="193"/>
      <c r="I203" s="192"/>
      <c r="J203" s="192"/>
      <c r="K203" s="192"/>
    </row>
    <row r="204" spans="1:11" s="238" customFormat="1">
      <c r="A204" s="797" t="s">
        <v>217</v>
      </c>
      <c r="B204" s="798" t="s">
        <v>218</v>
      </c>
      <c r="C204" s="799"/>
      <c r="D204" s="799"/>
      <c r="E204" s="800"/>
      <c r="F204" s="800">
        <f>F195</f>
        <v>0</v>
      </c>
      <c r="G204" s="193"/>
      <c r="H204" s="193"/>
      <c r="I204" s="192"/>
      <c r="J204" s="192"/>
      <c r="K204" s="192"/>
    </row>
    <row r="205" spans="1:11" s="238" customFormat="1">
      <c r="A205" s="801"/>
      <c r="B205" s="802"/>
      <c r="C205" s="803"/>
      <c r="D205" s="803"/>
      <c r="E205" s="804"/>
      <c r="F205" s="804"/>
      <c r="G205" s="193"/>
      <c r="H205" s="193"/>
      <c r="I205" s="192"/>
      <c r="J205" s="192"/>
      <c r="K205" s="192"/>
    </row>
    <row r="206" spans="1:11" s="238" customFormat="1">
      <c r="A206" s="805"/>
      <c r="B206" s="806" t="s">
        <v>851</v>
      </c>
      <c r="C206" s="807"/>
      <c r="D206" s="807"/>
      <c r="E206" s="808"/>
      <c r="F206" s="808">
        <f>SUM(F200:F204)</f>
        <v>0</v>
      </c>
      <c r="G206" s="193"/>
      <c r="H206" s="193"/>
      <c r="I206" s="192"/>
      <c r="J206" s="192"/>
      <c r="K206" s="192"/>
    </row>
    <row r="207" spans="1:11" s="238" customFormat="1">
      <c r="A207" s="801"/>
      <c r="B207" s="802"/>
      <c r="C207" s="803"/>
      <c r="D207" s="803"/>
      <c r="E207" s="804"/>
      <c r="F207" s="804"/>
      <c r="G207" s="193"/>
      <c r="H207" s="193"/>
      <c r="I207" s="192"/>
      <c r="J207" s="192"/>
      <c r="K207" s="192"/>
    </row>
    <row r="208" spans="1:11" s="238" customFormat="1">
      <c r="A208" s="801"/>
      <c r="B208" s="809" t="s">
        <v>428</v>
      </c>
      <c r="C208" s="810"/>
      <c r="D208" s="810"/>
      <c r="E208" s="811"/>
      <c r="F208" s="811">
        <f>0.25*F206</f>
        <v>0</v>
      </c>
      <c r="G208" s="193"/>
      <c r="H208" s="193"/>
      <c r="I208" s="192"/>
      <c r="J208" s="192"/>
      <c r="K208" s="192"/>
    </row>
    <row r="209" spans="1:11" s="238" customFormat="1">
      <c r="A209" s="801"/>
      <c r="B209" s="809"/>
      <c r="C209" s="810"/>
      <c r="D209" s="810"/>
      <c r="E209" s="811"/>
      <c r="F209" s="811"/>
      <c r="G209" s="193"/>
      <c r="H209" s="193"/>
      <c r="I209" s="192"/>
      <c r="J209" s="192"/>
      <c r="K209" s="192"/>
    </row>
    <row r="210" spans="1:11" s="238" customFormat="1">
      <c r="A210" s="812"/>
      <c r="B210" s="813" t="s">
        <v>1207</v>
      </c>
      <c r="C210" s="814"/>
      <c r="D210" s="814"/>
      <c r="E210" s="815"/>
      <c r="F210" s="815">
        <f>SUM(F206,F208)</f>
        <v>0</v>
      </c>
      <c r="G210" s="193"/>
      <c r="H210" s="193"/>
      <c r="I210" s="192"/>
      <c r="J210" s="192"/>
      <c r="K210" s="192"/>
    </row>
    <row r="211" spans="1:11" s="183" customFormat="1">
      <c r="A211" s="237"/>
      <c r="B211" s="234"/>
      <c r="C211" s="235"/>
      <c r="D211" s="235"/>
      <c r="E211" s="186"/>
      <c r="F211" s="186"/>
      <c r="G211" s="186"/>
      <c r="H211" s="186"/>
      <c r="I211" s="185"/>
      <c r="J211" s="185"/>
      <c r="K211" s="185"/>
    </row>
    <row r="212" spans="1:11">
      <c r="A212" s="236"/>
    </row>
  </sheetData>
  <sheetProtection algorithmName="SHA-512" hashValue="DxtfartmwL/vJk3EnKmBGOJw4eHLX6Jp8vLTKyXRdhhi/gKib2Jn8ROqDB7nbmdgQ97xX3AZ70SOaVWqctCUWg==" saltValue="4TqU9OieZQct7f2VURF5cw==" spinCount="100000" sheet="1" objects="1" scenarios="1"/>
  <phoneticPr fontId="5" type="noConversion"/>
  <pageMargins left="0.74803149606299213" right="0.74803149606299213" top="0.82677165354330717" bottom="0.70866141732283472" header="0.31496062992125984" footer="0.51181102362204722"/>
  <pageSetup paperSize="9" orientation="portrait" r:id="rId1"/>
  <headerFooter alignWithMargins="0">
    <oddHeader xml:space="preserve">&amp;L&amp;"Arial,Bold"Izgradnja groblja Zoričići - Mrtvačnica, Crikvenica&amp;R&amp;"Arial,Bold"TROŠKOVNIK </oddHeader>
    <oddFooter>&amp;L&amp;9
&amp;R&amp;9&amp;P</oddFooter>
  </headerFooter>
  <rowBreaks count="3" manualBreakCount="3">
    <brk id="26" max="16383" man="1"/>
    <brk id="150" max="16383" man="1"/>
    <brk id="1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13</vt:i4>
      </vt:variant>
      <vt:variant>
        <vt:lpstr>Imenovani rasponi</vt:lpstr>
      </vt:variant>
      <vt:variant>
        <vt:i4>19</vt:i4>
      </vt:variant>
    </vt:vector>
  </HeadingPairs>
  <TitlesOfParts>
    <vt:vector size="32" baseType="lpstr">
      <vt:lpstr>GROBNA POLJA GRAĐEVINSKI</vt:lpstr>
      <vt:lpstr>GROBNA POLJA HORTIKULTURA</vt:lpstr>
      <vt:lpstr>REKAPITULACIJA GROBNA POLJA</vt:lpstr>
      <vt:lpstr>Projekt okolisa SREDIŠNJI TRG</vt:lpstr>
      <vt:lpstr> MRTVAČNICA GRAĐEVINSKI</vt:lpstr>
      <vt:lpstr>OBRTNIČKI</vt:lpstr>
      <vt:lpstr>OPREMA</vt:lpstr>
      <vt:lpstr>STROJARSKI </vt:lpstr>
      <vt:lpstr>STRUJA</vt:lpstr>
      <vt:lpstr>VODA</vt:lpstr>
      <vt:lpstr>REKAPITULACIJA MRTVAČNICA</vt:lpstr>
      <vt:lpstr>Prilazna cesta</vt:lpstr>
      <vt:lpstr>REKAPITULACIJA SVEUKUPNO</vt:lpstr>
      <vt:lpstr>' MRTVAČNICA GRAĐEVINSKI'!Ispis_naslova</vt:lpstr>
      <vt:lpstr>'GROBNA POLJA GRAĐEVINSKI'!Ispis_naslova</vt:lpstr>
      <vt:lpstr>'GROBNA POLJA HORTIKULTURA'!Ispis_naslova</vt:lpstr>
      <vt:lpstr>OBRTNIČKI!Ispis_naslova</vt:lpstr>
      <vt:lpstr>OPREMA!Ispis_naslova</vt:lpstr>
      <vt:lpstr>'Prilazna cesta'!Ispis_naslova</vt:lpstr>
      <vt:lpstr>'Projekt okolisa SREDIŠNJI TRG'!Ispis_naslova</vt:lpstr>
      <vt:lpstr>'STROJARSKI '!Ispis_naslova</vt:lpstr>
      <vt:lpstr>STRUJA!Ispis_naslova</vt:lpstr>
      <vt:lpstr>VODA!Ispis_naslova</vt:lpstr>
      <vt:lpstr>'Prilazna cesta'!OLE_LINK1</vt:lpstr>
      <vt:lpstr>' MRTVAČNICA GRAĐEVINSKI'!Podrucje_ispisa</vt:lpstr>
      <vt:lpstr>'GROBNA POLJA GRAĐEVINSKI'!Podrucje_ispisa</vt:lpstr>
      <vt:lpstr>OBRTNIČKI!Podrucje_ispisa</vt:lpstr>
      <vt:lpstr>'Prilazna cesta'!Podrucje_ispisa</vt:lpstr>
      <vt:lpstr>'Projekt okolisa SREDIŠNJI TRG'!Podrucje_ispisa</vt:lpstr>
      <vt:lpstr>'REKAPITULACIJA MRTVAČNICA'!Podrucje_ispisa</vt:lpstr>
      <vt:lpstr>'STROJARSKI '!Podrucje_ispisa</vt:lpstr>
      <vt:lpstr>STRUJA!Podrucje_ispisa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c:creator>
  <cp:lastModifiedBy>Martina Tomašić</cp:lastModifiedBy>
  <cp:lastPrinted>2018-11-12T08:56:12Z</cp:lastPrinted>
  <dcterms:created xsi:type="dcterms:W3CDTF">2016-02-09T11:37:10Z</dcterms:created>
  <dcterms:modified xsi:type="dcterms:W3CDTF">2018-11-15T12:29:24Z</dcterms:modified>
</cp:coreProperties>
</file>